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S:\INT\Process\IS\General\Rates\"/>
    </mc:Choice>
  </mc:AlternateContent>
  <xr:revisionPtr revIDLastSave="0" documentId="14_{89816879-1DA0-4931-ABE5-A78622AEE494}" xr6:coauthVersionLast="47" xr6:coauthVersionMax="47" xr10:uidLastSave="{00000000-0000-0000-0000-000000000000}"/>
  <bookViews>
    <workbookView xWindow="-110" yWindow="-110" windowWidth="19420" windowHeight="11500" xr2:uid="{00000000-000D-0000-FFFF-FFFF00000000}"/>
  </bookViews>
  <sheets>
    <sheet name="Per Activity" sheetId="5" r:id="rId1"/>
    <sheet name="Billable Hours" sheetId="7" r:id="rId2"/>
    <sheet name="Reconcile" sheetId="10" r:id="rId3"/>
    <sheet name="Procedure " sheetId="9"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5" l="1"/>
  <c r="C13" i="5"/>
  <c r="C18" i="5" s="1"/>
  <c r="B13" i="5"/>
  <c r="B18" i="5" s="1"/>
  <c r="D15" i="5"/>
  <c r="D20" i="5" s="1"/>
  <c r="D14" i="5"/>
  <c r="D19" i="5" s="1"/>
  <c r="D13" i="5"/>
  <c r="D18" i="5" s="1"/>
  <c r="C14" i="5"/>
  <c r="C19" i="5" s="1"/>
  <c r="C15" i="5"/>
  <c r="C20" i="5" s="1"/>
  <c r="N44" i="5" l="1"/>
  <c r="N42" i="5"/>
  <c r="N40" i="5"/>
  <c r="N38" i="5"/>
  <c r="N36" i="5"/>
  <c r="N34" i="5"/>
  <c r="N32" i="5"/>
  <c r="N30" i="5"/>
  <c r="N28" i="5"/>
  <c r="N26" i="5"/>
  <c r="F55" i="5"/>
  <c r="J66" i="10"/>
  <c r="J59" i="5" s="1"/>
  <c r="J60" i="5" l="1"/>
  <c r="B59" i="5" s="1"/>
  <c r="B15" i="5"/>
  <c r="B20" i="5" s="1"/>
  <c r="B14" i="5"/>
  <c r="B19" i="5" s="1"/>
  <c r="J65" i="5"/>
  <c r="M62" i="5"/>
  <c r="L62" i="5"/>
  <c r="K62" i="5"/>
  <c r="N48" i="5"/>
  <c r="J48" i="5"/>
  <c r="D48" i="5" s="1"/>
  <c r="I48" i="5"/>
  <c r="C48" i="5" s="1"/>
  <c r="H48" i="5"/>
  <c r="B48" i="5" s="1"/>
  <c r="J28" i="5"/>
  <c r="D28" i="5" s="1"/>
  <c r="J30" i="5"/>
  <c r="D30" i="5" s="1"/>
  <c r="J32" i="5"/>
  <c r="D32" i="5" s="1"/>
  <c r="J34" i="5"/>
  <c r="D34" i="5" s="1"/>
  <c r="J36" i="5"/>
  <c r="D36" i="5" s="1"/>
  <c r="J38" i="5"/>
  <c r="D38" i="5"/>
  <c r="J40" i="5"/>
  <c r="D40" i="5" s="1"/>
  <c r="J42" i="5"/>
  <c r="D42" i="5" s="1"/>
  <c r="J44" i="5"/>
  <c r="D44" i="5" s="1"/>
  <c r="J26" i="5"/>
  <c r="D26" i="5" s="1"/>
  <c r="I28" i="5"/>
  <c r="C28" i="5" s="1"/>
  <c r="I30" i="5"/>
  <c r="C30" i="5" s="1"/>
  <c r="I32" i="5"/>
  <c r="C32" i="5" s="1"/>
  <c r="I34" i="5"/>
  <c r="C34" i="5" s="1"/>
  <c r="I36" i="5"/>
  <c r="C36" i="5" s="1"/>
  <c r="I38" i="5"/>
  <c r="C38" i="5" s="1"/>
  <c r="I40" i="5"/>
  <c r="C40" i="5" s="1"/>
  <c r="I42" i="5"/>
  <c r="C42" i="5" s="1"/>
  <c r="I44" i="5"/>
  <c r="C44" i="5" s="1"/>
  <c r="I26" i="5"/>
  <c r="C26" i="5" s="1"/>
  <c r="H28" i="5"/>
  <c r="B28" i="5" s="1"/>
  <c r="H30" i="5"/>
  <c r="B30" i="5" s="1"/>
  <c r="H32" i="5"/>
  <c r="B32" i="5" s="1"/>
  <c r="H34" i="5"/>
  <c r="B34" i="5" s="1"/>
  <c r="H36" i="5"/>
  <c r="B36" i="5" s="1"/>
  <c r="H38" i="5"/>
  <c r="B38" i="5" s="1"/>
  <c r="H40" i="5"/>
  <c r="B40" i="5" s="1"/>
  <c r="H42" i="5"/>
  <c r="B42" i="5" s="1"/>
  <c r="H44" i="5"/>
  <c r="B44" i="5" s="1"/>
  <c r="K10" i="5"/>
  <c r="J10" i="5"/>
  <c r="L7" i="5"/>
  <c r="L8" i="5"/>
  <c r="F62" i="5"/>
  <c r="F10" i="5"/>
  <c r="F9" i="5"/>
  <c r="F8" i="5"/>
  <c r="D7" i="7"/>
  <c r="D24" i="7" s="1"/>
  <c r="A20" i="5"/>
  <c r="A19" i="5"/>
  <c r="A18" i="5"/>
  <c r="H26" i="5"/>
  <c r="B26" i="5" s="1"/>
  <c r="L10" i="5" l="1"/>
  <c r="M6" i="5"/>
  <c r="M7" i="5"/>
  <c r="B53" i="5"/>
  <c r="M8" i="5"/>
  <c r="J62" i="5"/>
  <c r="J66" i="5" s="1"/>
  <c r="C59" i="5"/>
  <c r="D59" i="5"/>
  <c r="D29" i="7" l="1"/>
  <c r="D30" i="7" s="1"/>
  <c r="D33" i="7" s="1"/>
  <c r="F20" i="5"/>
  <c r="F19" i="5"/>
  <c r="F14" i="5"/>
  <c r="C53" i="5"/>
  <c r="C57" i="5" s="1"/>
  <c r="F18" i="5"/>
  <c r="F15" i="5"/>
  <c r="F13" i="5"/>
  <c r="B57" i="5"/>
  <c r="M10" i="5"/>
  <c r="C64" i="5" l="1"/>
  <c r="B64" i="5"/>
  <c r="D53" i="5"/>
  <c r="D57" i="5" s="1"/>
  <c r="F22" i="5"/>
  <c r="F46" i="5" s="1"/>
  <c r="B66" i="5" l="1"/>
  <c r="B69" i="5" s="1"/>
  <c r="C66" i="5"/>
  <c r="C67" i="5" s="1"/>
  <c r="D64" i="5"/>
  <c r="D66" i="5" s="1"/>
  <c r="F53" i="5"/>
  <c r="J70" i="5" s="1"/>
  <c r="C69" i="5" l="1"/>
  <c r="B67" i="5"/>
  <c r="J64" i="5"/>
  <c r="J68" i="5" s="1"/>
  <c r="D67" i="5" l="1"/>
  <c r="D69" i="5"/>
</calcChain>
</file>

<file path=xl/sharedStrings.xml><?xml version="1.0" encoding="utf-8"?>
<sst xmlns="http://schemas.openxmlformats.org/spreadsheetml/2006/main" count="376" uniqueCount="240">
  <si>
    <t>YELLOW</t>
  </si>
  <si>
    <t>Grad Assistant</t>
  </si>
  <si>
    <t>Grad Assistant (total time)</t>
  </si>
  <si>
    <t xml:space="preserve"> Civil Service Lab Tech</t>
  </si>
  <si>
    <t xml:space="preserve"> Civil Service Lab Tech (total time)</t>
  </si>
  <si>
    <t xml:space="preserve"> Faculty /  P&amp;A Supervisor (total time)</t>
  </si>
  <si>
    <t xml:space="preserve"> Faculty / P&amp;A Supervisor</t>
  </si>
  <si>
    <t>Use appropriate fringe rate for each job class</t>
  </si>
  <si>
    <t>Salary &amp; fringe</t>
  </si>
  <si>
    <r>
      <t xml:space="preserve">See website at: </t>
    </r>
    <r>
      <rPr>
        <i/>
        <sz val="12"/>
        <rFont val="Times New Roman"/>
        <family val="1"/>
      </rPr>
      <t>www.umn.edu/ohr/payroll</t>
    </r>
  </si>
  <si>
    <t xml:space="preserve"> </t>
  </si>
  <si>
    <t xml:space="preserve"> Activity 1</t>
  </si>
  <si>
    <t xml:space="preserve"> Activity 2</t>
  </si>
  <si>
    <t xml:space="preserve"> Activity 3</t>
  </si>
  <si>
    <t>Description</t>
  </si>
  <si>
    <t>Rate based on Billable Hours</t>
  </si>
  <si>
    <t>Full year hours paid</t>
  </si>
  <si>
    <t>(52 weeks * 40 hours per week) based on 100% appt.</t>
  </si>
  <si>
    <t>Paid holidays (not available to work)</t>
  </si>
  <si>
    <t>Paid vacation (not available to work)</t>
  </si>
  <si>
    <t>(22 days * 8 hours per day) est. vacation expected</t>
  </si>
  <si>
    <t>Paid sick time (not available to work)</t>
  </si>
  <si>
    <t>Billable hours (estimated volume of work)</t>
  </si>
  <si>
    <t>Labor Rate = Salary &amp; fringe/billable hours</t>
  </si>
  <si>
    <t>Billable hours</t>
  </si>
  <si>
    <t>Salary + Fringe/Billable Hours = Rate per hour</t>
  </si>
  <si>
    <t>Billable Hours (hours worked &amp; invoiced)</t>
  </si>
  <si>
    <t>Salary &amp; fringe cost recovered</t>
  </si>
  <si>
    <t>Note #2: Underestimated billable hours (hours lower and hourly rate is higher) will cause a surplus.</t>
  </si>
  <si>
    <t>Note #3: Overestimated billable hours (hours higher and hourly rate is lower) will cause a deficit.</t>
  </si>
  <si>
    <t>Employee</t>
  </si>
  <si>
    <t>Annual Salary</t>
  </si>
  <si>
    <t>Civil Service</t>
  </si>
  <si>
    <t>Faculty / P&amp;A</t>
  </si>
  <si>
    <t>Grad Assistant.</t>
  </si>
  <si>
    <t>Employee Group</t>
  </si>
  <si>
    <t>Salary&amp; Fringe recovered using hours available to actually work (Productive Time or Billable Hours)</t>
  </si>
  <si>
    <t>A) + Salaries</t>
  </si>
  <si>
    <t>Total</t>
  </si>
  <si>
    <t>Establishing Internal Sales Rates</t>
  </si>
  <si>
    <t>1. Determine the measurable units:</t>
  </si>
  <si>
    <r>
      <t xml:space="preserve">This measurable unit may be determined in terms of labor, machine time, or tangible product. Examples of a unit of measurement include: </t>
    </r>
    <r>
      <rPr>
        <b/>
        <sz val="10"/>
        <color indexed="63"/>
        <rFont val="Inherit"/>
      </rPr>
      <t>per hour (labor,machine time)</t>
    </r>
    <r>
      <rPr>
        <sz val="10"/>
        <color indexed="63"/>
        <rFont val="Inherit"/>
      </rPr>
      <t xml:space="preserve"> or </t>
    </r>
    <r>
      <rPr>
        <b/>
        <sz val="10"/>
        <color indexed="63"/>
        <rFont val="Inherit"/>
      </rPr>
      <t>per activity/unit (per copy, per sample, per gallon, per test, etc)</t>
    </r>
    <r>
      <rPr>
        <sz val="10"/>
        <color indexed="63"/>
        <rFont val="Inherit"/>
      </rPr>
      <t xml:space="preserve">.                </t>
    </r>
  </si>
  <si>
    <t>For units measured in cost per hour or other measures of time, productive time and not total hours available should be used in the cost calculation. Productive time is the total time available, less non-billable time such as time for vacation, sick leave, holiday, breaks, equipment downtime, machine repairs, education/certification and meetings. Use the Billable Hours template/worksheet to determine the hours to use to divide by salary and fringe to determine hourly rate.</t>
  </si>
  <si>
    <t>2. Determine the annual output, or expected level of activity:</t>
  </si>
  <si>
    <t>Estimate the expected volume (or level of activity) for the service or goods provided (hours or measureable unit), by using past results or survey likely customers.</t>
  </si>
  <si>
    <t>3. Determine annual estimated costs involved.</t>
  </si>
  <si>
    <t xml:space="preserve">Salaries </t>
  </si>
  <si>
    <t>Fringe benefits</t>
  </si>
  <si>
    <t>Materials and supplies</t>
  </si>
  <si>
    <t xml:space="preserve">Travel </t>
  </si>
  <si>
    <t>Depreciation associated with capital equipment</t>
  </si>
  <si>
    <t>Equipment repair and maintenance</t>
  </si>
  <si>
    <t>Sub-contractors and other outside services</t>
  </si>
  <si>
    <t>Prior year surpluses or deficits and other required adjustments</t>
  </si>
  <si>
    <r>
      <t>A. Salaries and wages</t>
    </r>
    <r>
      <rPr>
        <sz val="10"/>
        <color indexed="63"/>
        <rFont val="Inherit"/>
      </rPr>
      <t xml:space="preserve"> include those of faculty and staff whom: provide the services; produce the goods or services; manage the internal sales activity; and provide other administration and support activities.</t>
    </r>
  </si>
  <si>
    <r>
      <t>B. Materials and supplies</t>
    </r>
    <r>
      <rPr>
        <sz val="10"/>
        <color indexed="63"/>
        <rFont val="Inherit"/>
      </rPr>
      <t xml:space="preserve"> include only the technical supplies, professional service, and special conferences related specifically to the internal sales activity. </t>
    </r>
  </si>
  <si>
    <r>
      <rPr>
        <b/>
        <sz val="10"/>
        <color indexed="63"/>
        <rFont val="Inherit"/>
      </rPr>
      <t>C. Travel, equipment service contracts, and other actual expenses</t>
    </r>
    <r>
      <rPr>
        <sz val="10"/>
        <color indexed="63"/>
        <rFont val="Inherit"/>
      </rPr>
      <t xml:space="preserve"> incurred specially for the operation of the internal sales activity, should be treated as a cost and included in the calculation of the internal sales rates. </t>
    </r>
  </si>
  <si>
    <r>
      <rPr>
        <b/>
        <sz val="10"/>
        <rFont val="Arial"/>
        <family val="2"/>
      </rPr>
      <t>D. Equipment use cost</t>
    </r>
    <r>
      <rPr>
        <sz val="10"/>
        <rFont val="Arial"/>
        <family val="2"/>
      </rPr>
      <t xml:space="preserve"> associated with capital equipment may be included in the rate development. Depreciation expense will be calculated in the Asset Management module. </t>
    </r>
  </si>
  <si>
    <t>4. Prior year surpluses and deficits:</t>
  </si>
  <si>
    <t>Surpluses and deficits must be taken into consideration in the internal sales rate development because the federal regulations do not allow a surplus buildup and any deficit subsidized.</t>
  </si>
  <si>
    <t>5. Determine the amount of any applicable user fee subsidy:</t>
  </si>
  <si>
    <t xml:space="preserve">In order to be competitive, a unit conducting internal sales activity may offset the rate with a subsidy from the department, college, or other source. </t>
  </si>
  <si>
    <t>6. Determine the activity per unit rate</t>
  </si>
  <si>
    <t>This rate is calculated by dividing the total annual cost for providing the good or service (net of any subsidy) by the total expected level of activity for the budget year.</t>
  </si>
  <si>
    <r>
      <t>Total annual cost for providing the good or service (net of subsidy)</t>
    </r>
    <r>
      <rPr>
        <sz val="10"/>
        <color indexed="63"/>
        <rFont val="Inherit"/>
      </rPr>
      <t xml:space="preserve"> equals all costs directly associated with the service, minus any subsidy, plus prior year under-recovery, or minus prior year over-recovery. Total level of activity is the total estimated volume of work to be performed, expressed as labor or machine hours, CPU time, or units of products or services provided.</t>
    </r>
  </si>
  <si>
    <t>Unit Rate =  </t>
  </si>
  <si>
    <t>[Direct operating costs - subsidy +/- prior year under/over-recovery]</t>
  </si>
  <si>
    <t>[Estimated volume of work (labor hrs., machine hrs., units produced, etc.)]</t>
  </si>
  <si>
    <t>(7801XX)</t>
  </si>
  <si>
    <t>Fringe</t>
  </si>
  <si>
    <t>Revenue Per Hour</t>
  </si>
  <si>
    <t>%</t>
  </si>
  <si>
    <t>Total Salary &amp; Fringe</t>
  </si>
  <si>
    <t>Total planned expenses less depreciation expense</t>
  </si>
  <si>
    <t>Activity 1</t>
  </si>
  <si>
    <t>Activity 2</t>
  </si>
  <si>
    <t>Activity 3</t>
  </si>
  <si>
    <t>Compare to UM Report to account for all costs</t>
  </si>
  <si>
    <t>See carryforward Recon.tab</t>
  </si>
  <si>
    <t>Allocated per test</t>
  </si>
  <si>
    <t>Per unit / test</t>
  </si>
  <si>
    <t>%  of cost without subsidy</t>
  </si>
  <si>
    <t>Total subsidy</t>
  </si>
  <si>
    <t>Plus carryforward</t>
  </si>
  <si>
    <t>Add back the total subsidy</t>
  </si>
  <si>
    <t>Compare to total cost (cell F54)</t>
  </si>
  <si>
    <t>B)  + Fringe</t>
  </si>
  <si>
    <t>C) General Operating Supplies 7201XX</t>
  </si>
  <si>
    <t>D) Lab &amp; Medical Supplies 7202XX</t>
  </si>
  <si>
    <t>E) General Operating Services 7203XX</t>
  </si>
  <si>
    <t>F) Lab &amp; Medical Services 7204XX</t>
  </si>
  <si>
    <t>G) Telecommunications 7205XX</t>
  </si>
  <si>
    <t>H) Travel / Mileage  7206XX</t>
  </si>
  <si>
    <t>J) Non-Capital Equipment 7501XX</t>
  </si>
  <si>
    <t>K) ST/LT Rents/Leases 770XXX</t>
  </si>
  <si>
    <t>L) Repair/Maint Equipment/Bldg</t>
  </si>
  <si>
    <t>N)  = Total Costs (per activity)</t>
  </si>
  <si>
    <t>P) = Total Internal Cost (per activity)</t>
  </si>
  <si>
    <t>R) - User Fee Subsidy (per unit)</t>
  </si>
  <si>
    <t xml:space="preserve">T) Added Indirect Cost / Overhead / Additional </t>
  </si>
  <si>
    <t>UM reports as a starting point)</t>
  </si>
  <si>
    <t>Distribute all allowable expenses (use last year's</t>
  </si>
  <si>
    <t>Hours Required For Activity (Distribute all billable hours)</t>
  </si>
  <si>
    <t>(Including temporary employees)</t>
  </si>
  <si>
    <t>I) Materials For Resale 7401XX</t>
  </si>
  <si>
    <t>M) Depreciation Cost (Asset mgmt depreciation</t>
  </si>
  <si>
    <t>schedule) (By activity)</t>
  </si>
  <si>
    <t>O)  / Estimated Expected Volume Per Activity</t>
  </si>
  <si>
    <t>Q) - / + Carryforward Surplus Or Deficit Per Unit</t>
  </si>
  <si>
    <t>W) Last Year's Rates</t>
  </si>
  <si>
    <t>Last year's total units / volume</t>
  </si>
  <si>
    <t xml:space="preserve">Sum of internal rates X units </t>
  </si>
  <si>
    <t>Grand total in revenue</t>
  </si>
  <si>
    <t>Academic</t>
  </si>
  <si>
    <t>Non-Academic</t>
  </si>
  <si>
    <t>All costs included in the internal sales rate development should: (1) be directly attributable to the functions of the internal sales activity and (2) be allowable under Uniform Guidance. Generally operating costs include:</t>
  </si>
  <si>
    <t>INTERNAL SALES ACTIVITY RECONCILIATION TEMPLATE for Fund 1150- Recharge Internal Revenue</t>
  </si>
  <si>
    <t xml:space="preserve">         USE UM REPORT " ACCOUNT BUDGET STATUS FOR CURRENT NON-SPONSORED FUNDS"</t>
  </si>
  <si>
    <t>Prior Year Carry Forward Account 900102 - FYE Carryfrd (Cash-Based)</t>
  </si>
  <si>
    <t>Surplus or Deficit Balance</t>
  </si>
  <si>
    <t>Adjustments to allowable carryforward balance:</t>
  </si>
  <si>
    <t>Revenue :</t>
  </si>
  <si>
    <t>(matching current revenue to current expenses)</t>
  </si>
  <si>
    <t>Subtract revenue invoiced in the current FY that was earned in the previous FY</t>
  </si>
  <si>
    <t>Subtract</t>
  </si>
  <si>
    <t>Add revenue earned in the current FY that will be invoiced in the next FY</t>
  </si>
  <si>
    <t>Add</t>
  </si>
  <si>
    <t>Allowable Expense Adjustment:</t>
  </si>
  <si>
    <t>Add back because salary/fringe expense doesn't match current revenue</t>
  </si>
  <si>
    <t>HSA Direct Retro Adjustment</t>
  </si>
  <si>
    <t>+</t>
  </si>
  <si>
    <t xml:space="preserve"> Subtract because salary/fringe expense doesn't match current revenue</t>
  </si>
  <si>
    <t>Add back because ESO/ISO expense allocation is incorrect</t>
  </si>
  <si>
    <t>JE required</t>
  </si>
  <si>
    <t xml:space="preserve"> Subtract because ESO/ISO expense llocation is incorrect</t>
  </si>
  <si>
    <t>-</t>
  </si>
  <si>
    <t>Add back if "other fund" (O&amp;M) (Academic) allocation is incorrect</t>
  </si>
  <si>
    <t>Subract if "other fund" (O&amp;M) (Academic) allocation is incorrect</t>
  </si>
  <si>
    <t>Unallowable Expenses:</t>
  </si>
  <si>
    <t>Move Expense out of 1150 - JE Required</t>
  </si>
  <si>
    <t>Add back any typical "unallowable" expense unless directly related to output</t>
  </si>
  <si>
    <t>720103 Food &amp; Provisions</t>
  </si>
  <si>
    <t>720105 Office Supplies</t>
  </si>
  <si>
    <t>720106 Promotional &amp; Award Items</t>
  </si>
  <si>
    <t>720316 Moving U of M Property</t>
  </si>
  <si>
    <t>720319 Cash Prizes &amp; Awards</t>
  </si>
  <si>
    <t>720501 Telephone Installation</t>
  </si>
  <si>
    <t>720604 Travel-Foreign</t>
  </si>
  <si>
    <t>720607 Travel Non-employee</t>
  </si>
  <si>
    <t>720610 Employee Relocation</t>
  </si>
  <si>
    <t>720701 Institutional Advertising</t>
  </si>
  <si>
    <t>720702 Alcoholic Beverages</t>
  </si>
  <si>
    <t>720703 Entertainment &amp; Gifts</t>
  </si>
  <si>
    <t>720901 NSF Expenditures</t>
  </si>
  <si>
    <t>720902 Bad Debt</t>
  </si>
  <si>
    <t>Others:</t>
  </si>
  <si>
    <t>168XXX Capital Purchases</t>
  </si>
  <si>
    <t>7207XX Federal Nonreimburseable Exp</t>
  </si>
  <si>
    <t>7208XX Taxes &amp; Assessments</t>
  </si>
  <si>
    <t>721201 Interest Charges</t>
  </si>
  <si>
    <t>80XXXX Student Assistance</t>
  </si>
  <si>
    <t>81XXXX Other Research</t>
  </si>
  <si>
    <t>82XXXX University Assessments</t>
  </si>
  <si>
    <t>83XXXX Cost Allocations</t>
  </si>
  <si>
    <t>850XXX Capital Asset Codes</t>
  </si>
  <si>
    <t>89XXXX Other Expenses</t>
  </si>
  <si>
    <t>Pre-Paid Expenses:</t>
  </si>
  <si>
    <t>No JE required</t>
  </si>
  <si>
    <t xml:space="preserve">Add prepaid expenses not used this year </t>
  </si>
  <si>
    <t>780102 Repairs-Maint-Comp-Equip</t>
  </si>
  <si>
    <t>Add back</t>
  </si>
  <si>
    <t>720313 Insurance</t>
  </si>
  <si>
    <t>720309 Software Maint. Services</t>
  </si>
  <si>
    <t>780103 Repairs-Maint-Equip</t>
  </si>
  <si>
    <t>xxxxxx Other</t>
  </si>
  <si>
    <t>Materials For ReSale &amp; Inventory:</t>
  </si>
  <si>
    <t>Add any expensed items purchased this year, or in prior years not consumed</t>
  </si>
  <si>
    <t>740101 Material for re-sale</t>
  </si>
  <si>
    <t>150100 Inventory for Resale</t>
  </si>
  <si>
    <t>150110 Inventory - Postage, 720107 Postage reconciled</t>
  </si>
  <si>
    <t>150140 Inventroty - Stores</t>
  </si>
  <si>
    <t>Transfer In Subsidy:</t>
  </si>
  <si>
    <t>Budget account 600300</t>
  </si>
  <si>
    <t>Approved Plan Amount</t>
  </si>
  <si>
    <t>Add Back</t>
  </si>
  <si>
    <t xml:space="preserve">Actual applied  600308 </t>
  </si>
  <si>
    <t>NMTI-ISO Subsidy</t>
  </si>
  <si>
    <t>Add Back/Subtract</t>
  </si>
  <si>
    <t>Subsidy required last year to cover deficit</t>
  </si>
  <si>
    <t>Subsidy received in excess of next years deficit</t>
  </si>
  <si>
    <t>Add/Subtract</t>
  </si>
  <si>
    <t>Transfer Out Depreciation:</t>
  </si>
  <si>
    <t xml:space="preserve">Subtract annual and unrecorded depreciation </t>
  </si>
  <si>
    <t>NMTO-Equip Replace</t>
  </si>
  <si>
    <t>Add depreciation in the ISO belongs to ESO</t>
  </si>
  <si>
    <t>NMTI- Equip Replace</t>
  </si>
  <si>
    <t>Any Other Transfer In or Transfer out is unallowable and needs to be adjusted</t>
  </si>
  <si>
    <t>Add back/Subtract</t>
  </si>
  <si>
    <t>Reconciled allowable balance to carryforward &amp; use in next year rates:</t>
  </si>
  <si>
    <t>(July of FY2018)</t>
  </si>
  <si>
    <t>(July of  FY2019)</t>
  </si>
  <si>
    <t>Measurable Unit/Hour</t>
  </si>
  <si>
    <t>Total unit / tests / Hours</t>
  </si>
  <si>
    <t>Student Prof with Health</t>
  </si>
  <si>
    <t>X 1144</t>
  </si>
  <si>
    <t>(17 days * 8 hours per day) est. time off and/or leaves</t>
  </si>
  <si>
    <t xml:space="preserve">(12 days * 8 hours per day) </t>
  </si>
  <si>
    <t>Any other non-billable hours:</t>
  </si>
  <si>
    <t>Breaks</t>
  </si>
  <si>
    <t>Voting</t>
  </si>
  <si>
    <t>(30 minutes a day for breaks for 199 Days)</t>
  </si>
  <si>
    <t>(6 days * 8 hours per day) Other related time off to care for others</t>
  </si>
  <si>
    <t>Religious Holidays</t>
  </si>
  <si>
    <t>Meeting and commutting time</t>
  </si>
  <si>
    <t>Paid Sick and Safe Time</t>
  </si>
  <si>
    <t>Jury Duty/Military Leave/Court appearances</t>
  </si>
  <si>
    <t>Training/Staff meeting/Development/Other Meetings</t>
  </si>
  <si>
    <t>All other time required as a employee to proform work</t>
  </si>
  <si>
    <t>Snow Day</t>
  </si>
  <si>
    <t>Administration Time preparing to work</t>
  </si>
  <si>
    <t>Medical Appointments</t>
  </si>
  <si>
    <t>Bereavement Leave additional time</t>
  </si>
  <si>
    <t>Student Prof with GA Health</t>
  </si>
  <si>
    <t>FY26 Fringe Rate</t>
  </si>
  <si>
    <t xml:space="preserve">INTERNAL/EXTERNAL SALES RATE DEVELOPMENT TEMPLATE  </t>
  </si>
  <si>
    <t>FY25</t>
  </si>
  <si>
    <t>Billable hours are 1144. Do not make any changes to billable hours calculation. Only to Salary and Fringe.</t>
  </si>
  <si>
    <t xml:space="preserve">Calculate rate for NIH based on salary cap and a rate for all other activities w/o any reduction in salary. </t>
  </si>
  <si>
    <t>Note #1: To fully recover total labor cost on a annual basis the billable hours method must be used.  Do not change the billable hours rate.</t>
  </si>
  <si>
    <t>Note #4: Rates for Internal Sales are reconciled during the year or at the end of the year to correct any surplus or deficit in the carryforward balance (operating variance).</t>
  </si>
  <si>
    <t>V) Market Rate for External Sales determined by Dept.</t>
  </si>
  <si>
    <t xml:space="preserve">    This is the rate that the department would charge all </t>
  </si>
  <si>
    <t>Details in determining hours per University Policy</t>
  </si>
  <si>
    <t>To use this spreedsheet, please fill in the fields that are highlighted in</t>
  </si>
  <si>
    <t xml:space="preserve">    customers. Greater than all direct and indirect costs.</t>
  </si>
  <si>
    <t>U) External Cost Only</t>
  </si>
  <si>
    <t>S) Rate Per Activity Charged To Internal Customers</t>
  </si>
  <si>
    <t>1) SAMPLE RATE SHEET - COST PER UNIT OR PER HOUR, WHERE THE TIME AND EXPENSES ARE DEFINED</t>
  </si>
  <si>
    <t>Overhead rate 63%</t>
  </si>
  <si>
    <t>Billable Hours per Billable Hour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</si>
</sst>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0\)"/>
    <numFmt numFmtId="167" formatCode="0.0"/>
    <numFmt numFmtId="168" formatCode="0.0%"/>
    <numFmt numFmtId="169" formatCode="&quot;$&quot;#,##0.00"/>
    <numFmt numFmtId="170" formatCode="#,##0.0_);\(#,##0.0\)"/>
  </numFmts>
  <fonts count="52">
    <font>
      <sz val="10"/>
      <name val="Arial"/>
    </font>
    <font>
      <sz val="10"/>
      <name val="Arial"/>
      <family val="2"/>
    </font>
    <font>
      <sz val="10"/>
      <name val="Arial Narrow"/>
      <family val="2"/>
    </font>
    <font>
      <u/>
      <sz val="10"/>
      <color indexed="12"/>
      <name val="Arial"/>
      <family val="2"/>
    </font>
    <font>
      <sz val="8"/>
      <name val="Arial Narrow"/>
      <family val="2"/>
    </font>
    <font>
      <sz val="10"/>
      <name val="Arial"/>
      <family val="2"/>
    </font>
    <font>
      <sz val="11"/>
      <name val="Arial Narrow"/>
      <family val="2"/>
    </font>
    <font>
      <sz val="12"/>
      <name val="Arial Narrow"/>
      <family val="2"/>
    </font>
    <font>
      <b/>
      <sz val="18"/>
      <name val="Arial Narrow"/>
      <family val="2"/>
    </font>
    <font>
      <sz val="10"/>
      <name val="Arial"/>
      <family val="2"/>
    </font>
    <font>
      <sz val="12"/>
      <name val="Times New Roman"/>
      <family val="1"/>
    </font>
    <font>
      <i/>
      <sz val="12"/>
      <name val="Times New Roman"/>
      <family val="1"/>
    </font>
    <font>
      <b/>
      <sz val="12"/>
      <name val="Times New Roman"/>
      <family val="1"/>
    </font>
    <font>
      <b/>
      <sz val="16"/>
      <name val="Times New Roman"/>
      <family val="1"/>
    </font>
    <font>
      <b/>
      <sz val="16"/>
      <name val="Arial Narrow"/>
      <family val="2"/>
    </font>
    <font>
      <sz val="16"/>
      <name val="Arial Narrow"/>
      <family val="2"/>
    </font>
    <font>
      <b/>
      <sz val="12"/>
      <name val="Arial Narrow"/>
      <family val="2"/>
    </font>
    <font>
      <u val="singleAccounting"/>
      <sz val="12"/>
      <name val="Times New Roman"/>
      <family val="1"/>
    </font>
    <font>
      <sz val="12"/>
      <name val="Inherit"/>
    </font>
    <font>
      <b/>
      <sz val="10"/>
      <color indexed="63"/>
      <name val="Inherit"/>
    </font>
    <font>
      <sz val="10"/>
      <color indexed="63"/>
      <name val="Inherit"/>
    </font>
    <font>
      <b/>
      <sz val="10"/>
      <name val="Arial"/>
      <family val="2"/>
    </font>
    <font>
      <b/>
      <sz val="14"/>
      <name val="Times New Roman"/>
      <family val="1"/>
    </font>
    <font>
      <sz val="14"/>
      <name val="Arial Narrow"/>
      <family val="2"/>
    </font>
    <font>
      <b/>
      <u/>
      <sz val="14"/>
      <name val="Times New Roman"/>
      <family val="1"/>
    </font>
    <font>
      <b/>
      <sz val="8"/>
      <name val="Arial Narrow"/>
      <family val="2"/>
    </font>
    <font>
      <sz val="14"/>
      <name val="Times New Roman"/>
      <family val="1"/>
    </font>
    <font>
      <b/>
      <i/>
      <sz val="12"/>
      <name val="Times New Roman"/>
      <family val="1"/>
    </font>
    <font>
      <sz val="11"/>
      <color theme="1"/>
      <name val="Calibri"/>
      <family val="2"/>
      <scheme val="minor"/>
    </font>
    <font>
      <b/>
      <sz val="11"/>
      <color theme="1"/>
      <name val="Calibri"/>
      <family val="2"/>
      <scheme val="minor"/>
    </font>
    <font>
      <b/>
      <sz val="16"/>
      <color theme="1"/>
      <name val="Times New Roman"/>
      <family val="1"/>
    </font>
    <font>
      <b/>
      <sz val="14"/>
      <color theme="1"/>
      <name val="Times New Roman"/>
      <family val="1"/>
    </font>
    <font>
      <sz val="14"/>
      <color theme="1"/>
      <name val="Times New Roman"/>
      <family val="1"/>
    </font>
    <font>
      <sz val="10"/>
      <color rgb="FF4C4C4C"/>
      <name val="Inherit"/>
    </font>
    <font>
      <sz val="16"/>
      <color rgb="FF4C4C4C"/>
      <name val="Georgia"/>
      <family val="1"/>
    </font>
    <font>
      <b/>
      <sz val="10"/>
      <color rgb="FF4C4C4C"/>
      <name val="Inherit"/>
    </font>
    <font>
      <b/>
      <sz val="12"/>
      <color rgb="FF4C4C4C"/>
      <name val="Inherit"/>
    </font>
    <font>
      <sz val="12"/>
      <color rgb="FF4C4C4C"/>
      <name val="Inherit"/>
    </font>
    <font>
      <sz val="10"/>
      <color theme="1"/>
      <name val="Arial"/>
      <family val="2"/>
    </font>
    <font>
      <b/>
      <sz val="10"/>
      <color theme="1"/>
      <name val="Arial"/>
      <family val="2"/>
    </font>
    <font>
      <b/>
      <sz val="14"/>
      <color theme="1"/>
      <name val="Calibri"/>
      <family val="2"/>
      <scheme val="minor"/>
    </font>
    <font>
      <b/>
      <sz val="12"/>
      <color theme="1"/>
      <name val="Arial"/>
      <family val="2"/>
    </font>
    <font>
      <b/>
      <sz val="12"/>
      <color theme="1"/>
      <name val="Times New Roman"/>
      <family val="1"/>
    </font>
    <font>
      <sz val="10"/>
      <color theme="1"/>
      <name val="Times New Roman"/>
      <family val="1"/>
    </font>
    <font>
      <b/>
      <sz val="12"/>
      <color theme="1"/>
      <name val="Calibri"/>
      <family val="2"/>
      <scheme val="minor"/>
    </font>
    <font>
      <b/>
      <u/>
      <sz val="16"/>
      <color theme="1"/>
      <name val="Times New Roman"/>
      <family val="1"/>
    </font>
    <font>
      <sz val="16"/>
      <color theme="1"/>
      <name val="Times New Roman"/>
      <family val="1"/>
    </font>
    <font>
      <sz val="16"/>
      <color theme="1"/>
      <name val="Calibri"/>
      <family val="2"/>
      <scheme val="minor"/>
    </font>
    <font>
      <u val="singleAccounting"/>
      <sz val="16"/>
      <color theme="1"/>
      <name val="Times New Roman"/>
      <family val="1"/>
    </font>
    <font>
      <u/>
      <sz val="16"/>
      <color theme="1"/>
      <name val="Times New Roman"/>
      <family val="1"/>
    </font>
    <font>
      <u val="double"/>
      <sz val="16"/>
      <color theme="1"/>
      <name val="Times New Roman"/>
      <family val="1"/>
    </font>
    <font>
      <u/>
      <sz val="14"/>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7">
    <xf numFmtId="0" fontId="0" fillId="0" borderId="0"/>
    <xf numFmtId="43" fontId="1"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 fillId="0" borderId="0" applyNumberFormat="0" applyFill="0" applyBorder="0" applyAlignment="0" applyProtection="0">
      <alignment vertical="top"/>
      <protection locked="0"/>
    </xf>
    <xf numFmtId="0" fontId="28"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cellStyleXfs>
  <cellXfs count="222">
    <xf numFmtId="0" fontId="0" fillId="0" borderId="0" xfId="0"/>
    <xf numFmtId="0" fontId="2" fillId="0" borderId="0" xfId="0" applyFont="1"/>
    <xf numFmtId="0" fontId="4" fillId="0" borderId="0" xfId="0" applyFont="1"/>
    <xf numFmtId="164" fontId="4" fillId="0" borderId="0" xfId="1" applyNumberFormat="1" applyFont="1"/>
    <xf numFmtId="164" fontId="6" fillId="0" borderId="0" xfId="1" applyNumberFormat="1" applyFont="1"/>
    <xf numFmtId="164" fontId="7" fillId="0" borderId="0" xfId="1" applyNumberFormat="1" applyFont="1"/>
    <xf numFmtId="164" fontId="2" fillId="0" borderId="0" xfId="1" applyNumberFormat="1" applyFont="1" applyFill="1"/>
    <xf numFmtId="0" fontId="6" fillId="0" borderId="0" xfId="0" applyFont="1" applyAlignment="1">
      <alignment horizontal="right"/>
    </xf>
    <xf numFmtId="0" fontId="6" fillId="0" borderId="0" xfId="0" applyFont="1"/>
    <xf numFmtId="0" fontId="8" fillId="0" borderId="0" xfId="0" applyFont="1"/>
    <xf numFmtId="0" fontId="28" fillId="0" borderId="0" xfId="26"/>
    <xf numFmtId="164" fontId="10" fillId="0" borderId="0" xfId="1" applyNumberFormat="1" applyFont="1"/>
    <xf numFmtId="0" fontId="10" fillId="0" borderId="0" xfId="0" applyFont="1" applyAlignment="1">
      <alignment horizontal="right"/>
    </xf>
    <xf numFmtId="0" fontId="10" fillId="0" borderId="0" xfId="0" applyFont="1"/>
    <xf numFmtId="0" fontId="10" fillId="0" borderId="0" xfId="0" applyFont="1" applyAlignment="1">
      <alignment horizontal="center" wrapText="1"/>
    </xf>
    <xf numFmtId="164" fontId="10" fillId="0" borderId="0" xfId="1" applyNumberFormat="1" applyFont="1" applyFill="1"/>
    <xf numFmtId="164" fontId="10" fillId="2" borderId="0" xfId="1" applyNumberFormat="1" applyFont="1" applyFill="1" applyBorder="1"/>
    <xf numFmtId="43" fontId="10" fillId="3" borderId="0" xfId="1" applyFont="1" applyFill="1"/>
    <xf numFmtId="0" fontId="13" fillId="0" borderId="0" xfId="0" applyFont="1" applyAlignment="1">
      <alignment horizontal="left"/>
    </xf>
    <xf numFmtId="0" fontId="14" fillId="0" borderId="0" xfId="0" applyFont="1"/>
    <xf numFmtId="0" fontId="15" fillId="0" borderId="0" xfId="0" applyFont="1"/>
    <xf numFmtId="0" fontId="14" fillId="2" borderId="1" xfId="0" applyFont="1" applyFill="1" applyBorder="1" applyAlignment="1">
      <alignment horizontal="center"/>
    </xf>
    <xf numFmtId="0" fontId="12" fillId="0" borderId="1" xfId="0" applyFont="1" applyBorder="1" applyAlignment="1">
      <alignment horizontal="center" wrapText="1"/>
    </xf>
    <xf numFmtId="0" fontId="30" fillId="0" borderId="0" xfId="26" applyFont="1"/>
    <xf numFmtId="0" fontId="31" fillId="0" borderId="0" xfId="26" applyFont="1"/>
    <xf numFmtId="0" fontId="32" fillId="0" borderId="0" xfId="26" applyFont="1"/>
    <xf numFmtId="0" fontId="12" fillId="0" borderId="1" xfId="0" applyFont="1" applyBorder="1" applyAlignment="1">
      <alignment horizontal="center"/>
    </xf>
    <xf numFmtId="164" fontId="16" fillId="0" borderId="1" xfId="1" applyNumberFormat="1" applyFont="1" applyBorder="1" applyAlignment="1">
      <alignment horizontal="center" wrapText="1"/>
    </xf>
    <xf numFmtId="0" fontId="12" fillId="0" borderId="1" xfId="27" applyFont="1" applyBorder="1" applyAlignment="1">
      <alignment horizontal="center" wrapText="1"/>
    </xf>
    <xf numFmtId="0" fontId="10" fillId="2" borderId="1" xfId="27" applyFont="1" applyFill="1" applyBorder="1"/>
    <xf numFmtId="165" fontId="10" fillId="2" borderId="1" xfId="19" applyNumberFormat="1" applyFont="1" applyFill="1" applyBorder="1" applyAlignment="1">
      <alignment horizontal="left"/>
    </xf>
    <xf numFmtId="164" fontId="10" fillId="3" borderId="1" xfId="1" applyNumberFormat="1" applyFont="1" applyFill="1" applyBorder="1" applyAlignment="1">
      <alignment horizontal="left" wrapText="1"/>
    </xf>
    <xf numFmtId="168" fontId="10" fillId="3" borderId="1" xfId="29" applyNumberFormat="1" applyFont="1" applyFill="1" applyBorder="1"/>
    <xf numFmtId="2" fontId="10" fillId="2" borderId="0" xfId="0" applyNumberFormat="1" applyFont="1" applyFill="1" applyAlignment="1">
      <alignment horizontal="right" wrapText="1"/>
    </xf>
    <xf numFmtId="2" fontId="10" fillId="0" borderId="0" xfId="0" applyNumberFormat="1" applyFont="1" applyAlignment="1">
      <alignment horizontal="center" wrapText="1"/>
    </xf>
    <xf numFmtId="2" fontId="10" fillId="0" borderId="0" xfId="1" applyNumberFormat="1" applyFont="1"/>
    <xf numFmtId="2" fontId="10" fillId="0" borderId="0" xfId="1" applyNumberFormat="1" applyFont="1" applyFill="1"/>
    <xf numFmtId="2" fontId="10" fillId="0" borderId="0" xfId="0" applyNumberFormat="1" applyFont="1" applyAlignment="1">
      <alignment horizontal="right"/>
    </xf>
    <xf numFmtId="2" fontId="10" fillId="0" borderId="0" xfId="1" applyNumberFormat="1" applyFont="1" applyFill="1" applyBorder="1"/>
    <xf numFmtId="2" fontId="10" fillId="0" borderId="2" xfId="1" applyNumberFormat="1" applyFont="1" applyFill="1" applyBorder="1"/>
    <xf numFmtId="43" fontId="17" fillId="2" borderId="0" xfId="1" applyFont="1" applyFill="1"/>
    <xf numFmtId="166" fontId="10" fillId="2" borderId="1" xfId="18" applyNumberFormat="1" applyFont="1" applyFill="1" applyBorder="1" applyAlignment="1">
      <alignment horizontal="center"/>
    </xf>
    <xf numFmtId="44" fontId="10" fillId="3" borderId="0" xfId="16" applyFont="1" applyFill="1"/>
    <xf numFmtId="0" fontId="12" fillId="0" borderId="0" xfId="0" applyFont="1" applyAlignment="1">
      <alignment horizontal="center"/>
    </xf>
    <xf numFmtId="0" fontId="12" fillId="0" borderId="1" xfId="0" applyFont="1" applyBorder="1"/>
    <xf numFmtId="2" fontId="10" fillId="3" borderId="2" xfId="0" applyNumberFormat="1" applyFont="1" applyFill="1" applyBorder="1"/>
    <xf numFmtId="164" fontId="10" fillId="0" borderId="2" xfId="1" applyNumberFormat="1" applyFont="1" applyBorder="1"/>
    <xf numFmtId="2" fontId="10" fillId="3" borderId="0" xfId="0" applyNumberFormat="1" applyFont="1" applyFill="1"/>
    <xf numFmtId="0" fontId="18" fillId="0" borderId="0" xfId="0" applyFont="1" applyAlignment="1">
      <alignment horizontal="left" vertical="center"/>
    </xf>
    <xf numFmtId="0" fontId="0" fillId="0" borderId="0" xfId="0" applyAlignment="1">
      <alignment horizontal="left" vertical="center" indent="6"/>
    </xf>
    <xf numFmtId="0" fontId="33" fillId="0" borderId="0" xfId="0" applyFont="1" applyAlignment="1">
      <alignment horizontal="left" vertical="center" wrapText="1"/>
    </xf>
    <xf numFmtId="0" fontId="33" fillId="0" borderId="0" xfId="0" applyFont="1" applyAlignment="1">
      <alignment vertical="center"/>
    </xf>
    <xf numFmtId="0" fontId="33" fillId="0" borderId="0" xfId="0" applyFont="1" applyAlignment="1">
      <alignment horizontal="center" vertical="center" wrapText="1"/>
    </xf>
    <xf numFmtId="0" fontId="33" fillId="0" borderId="0" xfId="0" applyFont="1" applyAlignment="1">
      <alignment horizontal="left" vertical="center" indent="6"/>
    </xf>
    <xf numFmtId="0" fontId="33" fillId="0" borderId="2" xfId="0" applyFont="1" applyBorder="1" applyAlignment="1">
      <alignment vertical="center"/>
    </xf>
    <xf numFmtId="0" fontId="0" fillId="0" borderId="2" xfId="0" applyBorder="1" applyAlignment="1">
      <alignment vertical="center"/>
    </xf>
    <xf numFmtId="0" fontId="0" fillId="0" borderId="0" xfId="0" applyAlignment="1">
      <alignment vertical="center"/>
    </xf>
    <xf numFmtId="169" fontId="2" fillId="0" borderId="0" xfId="0" applyNumberFormat="1" applyFont="1"/>
    <xf numFmtId="0" fontId="24" fillId="0" borderId="0" xfId="27" applyFont="1" applyAlignment="1">
      <alignment horizontal="left" vertical="center"/>
    </xf>
    <xf numFmtId="0" fontId="24" fillId="0" borderId="0" xfId="0" applyFont="1" applyAlignment="1">
      <alignment horizontal="left"/>
    </xf>
    <xf numFmtId="7" fontId="22" fillId="2" borderId="0" xfId="1" applyNumberFormat="1" applyFont="1" applyFill="1" applyAlignment="1">
      <alignment horizontal="center" vertical="center"/>
    </xf>
    <xf numFmtId="7" fontId="12" fillId="2" borderId="0" xfId="1" applyNumberFormat="1" applyFont="1" applyFill="1" applyAlignment="1">
      <alignment horizontal="center"/>
    </xf>
    <xf numFmtId="7" fontId="12" fillId="4" borderId="0" xfId="1" applyNumberFormat="1" applyFont="1" applyFill="1" applyAlignment="1">
      <alignment horizontal="center"/>
    </xf>
    <xf numFmtId="7" fontId="12" fillId="0" borderId="0" xfId="1" applyNumberFormat="1" applyFont="1" applyAlignment="1">
      <alignment horizontal="center"/>
    </xf>
    <xf numFmtId="169" fontId="10" fillId="0" borderId="3" xfId="28" applyNumberFormat="1" applyFont="1" applyBorder="1" applyAlignment="1">
      <alignment horizontal="center" vertical="center"/>
    </xf>
    <xf numFmtId="7" fontId="10" fillId="0" borderId="0" xfId="1" applyNumberFormat="1" applyFont="1"/>
    <xf numFmtId="164" fontId="10" fillId="0" borderId="0" xfId="0" applyNumberFormat="1" applyFont="1" applyAlignment="1">
      <alignment horizontal="center" vertical="center"/>
    </xf>
    <xf numFmtId="164" fontId="2" fillId="0" borderId="0" xfId="0" applyNumberFormat="1" applyFont="1" applyAlignment="1">
      <alignment horizontal="center" vertical="center"/>
    </xf>
    <xf numFmtId="164" fontId="10" fillId="0" borderId="0" xfId="1" applyNumberFormat="1" applyFont="1" applyFill="1" applyAlignment="1">
      <alignment horizontal="right"/>
    </xf>
    <xf numFmtId="0" fontId="22" fillId="0" borderId="0" xfId="27" applyFont="1" applyAlignment="1">
      <alignment horizontal="left" vertical="center"/>
    </xf>
    <xf numFmtId="7" fontId="23" fillId="0" borderId="0" xfId="1" applyNumberFormat="1" applyFont="1" applyFill="1" applyAlignment="1">
      <alignment horizontal="center" vertical="center"/>
    </xf>
    <xf numFmtId="7" fontId="10" fillId="0" borderId="0" xfId="1" applyNumberFormat="1" applyFont="1" applyFill="1"/>
    <xf numFmtId="9" fontId="12" fillId="2" borderId="0" xfId="1" applyNumberFormat="1" applyFont="1" applyFill="1" applyAlignment="1">
      <alignment horizontal="center" vertical="center"/>
    </xf>
    <xf numFmtId="9" fontId="10" fillId="2" borderId="0" xfId="1" applyNumberFormat="1" applyFont="1" applyFill="1" applyAlignment="1">
      <alignment horizontal="center" vertical="center"/>
    </xf>
    <xf numFmtId="9" fontId="10" fillId="2" borderId="3" xfId="1" applyNumberFormat="1" applyFont="1" applyFill="1" applyBorder="1" applyAlignment="1">
      <alignment horizontal="center" vertical="center"/>
    </xf>
    <xf numFmtId="9" fontId="12" fillId="0" borderId="0" xfId="1" applyNumberFormat="1" applyFont="1" applyFill="1" applyAlignment="1">
      <alignment horizontal="center" vertical="center"/>
    </xf>
    <xf numFmtId="9" fontId="10" fillId="0" borderId="0" xfId="1" applyNumberFormat="1" applyFont="1" applyFill="1" applyAlignment="1">
      <alignment horizontal="center" vertical="center"/>
    </xf>
    <xf numFmtId="9" fontId="10" fillId="0" borderId="3" xfId="1" applyNumberFormat="1" applyFont="1" applyFill="1" applyBorder="1" applyAlignment="1">
      <alignment horizontal="center" vertical="center"/>
    </xf>
    <xf numFmtId="169" fontId="10" fillId="0" borderId="0" xfId="28" applyNumberFormat="1" applyFont="1" applyAlignment="1">
      <alignment horizontal="center" vertical="center"/>
    </xf>
    <xf numFmtId="2" fontId="10" fillId="0" borderId="0" xfId="28" applyNumberFormat="1" applyFont="1" applyAlignment="1">
      <alignment horizontal="center" vertical="center"/>
    </xf>
    <xf numFmtId="9" fontId="10" fillId="0" borderId="0" xfId="28" applyNumberFormat="1" applyFont="1" applyAlignment="1">
      <alignment horizontal="center" vertical="center"/>
    </xf>
    <xf numFmtId="9" fontId="10" fillId="0" borderId="3" xfId="28" applyNumberFormat="1" applyFont="1" applyBorder="1" applyAlignment="1">
      <alignment horizontal="center" vertical="center"/>
    </xf>
    <xf numFmtId="9" fontId="12" fillId="0" borderId="0" xfId="28" applyNumberFormat="1" applyFont="1" applyAlignment="1">
      <alignment horizontal="center" vertical="center"/>
    </xf>
    <xf numFmtId="9" fontId="12" fillId="2" borderId="0" xfId="28" applyNumberFormat="1" applyFont="1" applyFill="1" applyAlignment="1">
      <alignment horizontal="center" vertical="center"/>
    </xf>
    <xf numFmtId="9" fontId="10" fillId="2" borderId="0" xfId="28" applyNumberFormat="1" applyFont="1" applyFill="1" applyAlignment="1">
      <alignment horizontal="center" vertical="center"/>
    </xf>
    <xf numFmtId="9" fontId="10" fillId="2" borderId="3" xfId="28" applyNumberFormat="1" applyFont="1" applyFill="1" applyBorder="1" applyAlignment="1">
      <alignment horizontal="center" vertical="center"/>
    </xf>
    <xf numFmtId="0" fontId="13" fillId="0" borderId="0" xfId="28" applyFont="1" applyAlignment="1">
      <alignment horizontal="center" vertical="center"/>
    </xf>
    <xf numFmtId="0" fontId="12" fillId="0" borderId="1" xfId="28" applyFont="1" applyBorder="1" applyAlignment="1">
      <alignment horizontal="center" wrapText="1"/>
    </xf>
    <xf numFmtId="169" fontId="10" fillId="2" borderId="0" xfId="0" applyNumberFormat="1" applyFont="1" applyFill="1"/>
    <xf numFmtId="169" fontId="25" fillId="0" borderId="0" xfId="1" applyNumberFormat="1" applyFont="1" applyAlignment="1">
      <alignment horizontal="center" vertical="center"/>
    </xf>
    <xf numFmtId="169" fontId="12" fillId="3" borderId="0" xfId="1" applyNumberFormat="1" applyFont="1" applyFill="1" applyAlignment="1">
      <alignment horizontal="center" vertical="center"/>
    </xf>
    <xf numFmtId="9" fontId="2" fillId="0" borderId="0" xfId="0" applyNumberFormat="1" applyFont="1"/>
    <xf numFmtId="170" fontId="22" fillId="0" borderId="0" xfId="1" applyNumberFormat="1" applyFont="1" applyFill="1" applyBorder="1" applyAlignment="1">
      <alignment horizontal="center" vertical="center"/>
    </xf>
    <xf numFmtId="164" fontId="22" fillId="0" borderId="0" xfId="1" applyNumberFormat="1" applyFont="1"/>
    <xf numFmtId="164" fontId="12" fillId="0" borderId="0" xfId="1" applyNumberFormat="1" applyFont="1"/>
    <xf numFmtId="7" fontId="10" fillId="3" borderId="0" xfId="1" applyNumberFormat="1" applyFont="1" applyFill="1" applyBorder="1"/>
    <xf numFmtId="7" fontId="10" fillId="0" borderId="0" xfId="1" applyNumberFormat="1" applyFont="1" applyFill="1" applyBorder="1" applyAlignment="1">
      <alignment horizontal="center"/>
    </xf>
    <xf numFmtId="164" fontId="12" fillId="0" borderId="0" xfId="1" applyNumberFormat="1" applyFont="1" applyAlignment="1">
      <alignment horizontal="center" vertical="center"/>
    </xf>
    <xf numFmtId="164" fontId="10" fillId="0" borderId="0" xfId="1" applyNumberFormat="1" applyFont="1" applyBorder="1"/>
    <xf numFmtId="169" fontId="12" fillId="3" borderId="4" xfId="0" applyNumberFormat="1" applyFont="1" applyFill="1" applyBorder="1" applyAlignment="1">
      <alignment horizontal="center" vertical="center"/>
    </xf>
    <xf numFmtId="0" fontId="22" fillId="0" borderId="0" xfId="0" applyFont="1" applyAlignment="1">
      <alignment horizontal="left" wrapText="1"/>
    </xf>
    <xf numFmtId="0" fontId="22" fillId="0" borderId="0" xfId="0" applyFont="1"/>
    <xf numFmtId="0" fontId="22" fillId="0" borderId="0" xfId="0" applyFont="1" applyAlignment="1">
      <alignment horizontal="right"/>
    </xf>
    <xf numFmtId="0" fontId="22" fillId="0" borderId="0" xfId="0" quotePrefix="1" applyFont="1" applyAlignment="1">
      <alignment horizontal="left"/>
    </xf>
    <xf numFmtId="0" fontId="22" fillId="0" borderId="0" xfId="27" quotePrefix="1" applyFont="1" applyAlignment="1">
      <alignment horizontal="left" wrapText="1"/>
    </xf>
    <xf numFmtId="0" fontId="22" fillId="0" borderId="0" xfId="27" quotePrefix="1" applyFont="1" applyAlignment="1">
      <alignment horizontal="left"/>
    </xf>
    <xf numFmtId="0" fontId="22" fillId="0" borderId="0" xfId="0" applyFont="1" applyAlignment="1">
      <alignment horizontal="left"/>
    </xf>
    <xf numFmtId="0" fontId="26" fillId="0" borderId="0" xfId="0" applyFont="1" applyAlignment="1">
      <alignment horizontal="left"/>
    </xf>
    <xf numFmtId="0" fontId="23" fillId="0" borderId="0" xfId="0" applyFont="1"/>
    <xf numFmtId="0" fontId="22" fillId="0" borderId="0" xfId="0" quotePrefix="1" applyFont="1" applyAlignment="1">
      <alignment horizontal="left" vertical="center"/>
    </xf>
    <xf numFmtId="164" fontId="23" fillId="0" borderId="0" xfId="1" applyNumberFormat="1" applyFont="1" applyFill="1"/>
    <xf numFmtId="0" fontId="23" fillId="0" borderId="0" xfId="0" applyFont="1" applyAlignment="1">
      <alignment horizontal="right"/>
    </xf>
    <xf numFmtId="0" fontId="23" fillId="0" borderId="0" xfId="27" applyFont="1" applyAlignment="1">
      <alignment horizontal="right"/>
    </xf>
    <xf numFmtId="164" fontId="27" fillId="0" borderId="0" xfId="1" applyNumberFormat="1" applyFont="1"/>
    <xf numFmtId="164" fontId="27" fillId="0" borderId="0" xfId="1" applyNumberFormat="1" applyFont="1" applyFill="1"/>
    <xf numFmtId="164" fontId="27" fillId="0" borderId="0" xfId="1" applyNumberFormat="1" applyFont="1" applyFill="1" applyAlignment="1">
      <alignment horizontal="right"/>
    </xf>
    <xf numFmtId="164" fontId="27" fillId="0" borderId="0" xfId="1" applyNumberFormat="1" applyFont="1" applyAlignment="1">
      <alignment horizontal="left"/>
    </xf>
    <xf numFmtId="164" fontId="27" fillId="0" borderId="0" xfId="1" applyNumberFormat="1" applyFont="1" applyAlignment="1">
      <alignment horizontal="center" vertical="center"/>
    </xf>
    <xf numFmtId="164" fontId="27" fillId="0" borderId="0" xfId="1" quotePrefix="1" applyNumberFormat="1" applyFont="1"/>
    <xf numFmtId="0" fontId="15" fillId="2" borderId="4" xfId="0" applyFont="1" applyFill="1" applyBorder="1"/>
    <xf numFmtId="169" fontId="2" fillId="3" borderId="1" xfId="0" applyNumberFormat="1" applyFont="1" applyFill="1" applyBorder="1"/>
    <xf numFmtId="165" fontId="2" fillId="3" borderId="1" xfId="0" applyNumberFormat="1" applyFont="1" applyFill="1" applyBorder="1"/>
    <xf numFmtId="7" fontId="10" fillId="3" borderId="0" xfId="1" applyNumberFormat="1" applyFont="1" applyFill="1"/>
    <xf numFmtId="166" fontId="10" fillId="3" borderId="0" xfId="0" applyNumberFormat="1" applyFont="1" applyFill="1"/>
    <xf numFmtId="169" fontId="2" fillId="3" borderId="0" xfId="0" applyNumberFormat="1" applyFont="1" applyFill="1"/>
    <xf numFmtId="165" fontId="2" fillId="3" borderId="4" xfId="0" applyNumberFormat="1" applyFont="1" applyFill="1" applyBorder="1"/>
    <xf numFmtId="7" fontId="10" fillId="3" borderId="4" xfId="1" applyNumberFormat="1" applyFont="1" applyFill="1" applyBorder="1" applyAlignment="1">
      <alignment horizontal="center"/>
    </xf>
    <xf numFmtId="39" fontId="10" fillId="3" borderId="4" xfId="0" applyNumberFormat="1" applyFont="1" applyFill="1" applyBorder="1" applyAlignment="1">
      <alignment horizontal="center" vertical="center"/>
    </xf>
    <xf numFmtId="164" fontId="10" fillId="3" borderId="0" xfId="0" applyNumberFormat="1" applyFont="1" applyFill="1"/>
    <xf numFmtId="43" fontId="10" fillId="3" borderId="0" xfId="0" applyNumberFormat="1" applyFont="1" applyFill="1"/>
    <xf numFmtId="169" fontId="12" fillId="3" borderId="0" xfId="0" applyNumberFormat="1" applyFont="1" applyFill="1" applyAlignment="1">
      <alignment horizontal="center" vertical="center"/>
    </xf>
    <xf numFmtId="39" fontId="12" fillId="3" borderId="0" xfId="0" applyNumberFormat="1" applyFont="1" applyFill="1" applyAlignment="1">
      <alignment horizontal="center" vertical="center"/>
    </xf>
    <xf numFmtId="0" fontId="4" fillId="3" borderId="0" xfId="0" applyFont="1" applyFill="1"/>
    <xf numFmtId="169" fontId="10" fillId="3" borderId="4" xfId="0" applyNumberFormat="1" applyFont="1" applyFill="1" applyBorder="1" applyAlignment="1">
      <alignment horizontal="center" vertical="center"/>
    </xf>
    <xf numFmtId="2" fontId="10" fillId="0" borderId="0" xfId="0" applyNumberFormat="1" applyFont="1"/>
    <xf numFmtId="168" fontId="12" fillId="3" borderId="0" xfId="1" applyNumberFormat="1" applyFont="1" applyFill="1" applyAlignment="1">
      <alignment horizontal="center"/>
    </xf>
    <xf numFmtId="0" fontId="40" fillId="0" borderId="0" xfId="0" applyFont="1"/>
    <xf numFmtId="0" fontId="29" fillId="0" borderId="0" xfId="0" applyFont="1"/>
    <xf numFmtId="0" fontId="0" fillId="0" borderId="0" xfId="0" applyAlignment="1">
      <alignment horizontal="center"/>
    </xf>
    <xf numFmtId="0" fontId="41" fillId="0" borderId="2" xfId="0" applyFont="1" applyBorder="1" applyAlignment="1">
      <alignment vertical="center"/>
    </xf>
    <xf numFmtId="0" fontId="39" fillId="0" borderId="2" xfId="0" applyFont="1" applyBorder="1" applyAlignment="1">
      <alignment vertical="center"/>
    </xf>
    <xf numFmtId="4" fontId="38" fillId="0" borderId="2" xfId="0" applyNumberFormat="1" applyFont="1" applyBorder="1" applyAlignment="1">
      <alignment horizontal="right" vertical="center"/>
    </xf>
    <xf numFmtId="44" fontId="39" fillId="2" borderId="1" xfId="17" applyFont="1" applyFill="1" applyBorder="1" applyAlignment="1">
      <alignment horizontal="center" vertical="center" wrapText="1"/>
    </xf>
    <xf numFmtId="0" fontId="0" fillId="0" borderId="2" xfId="0" applyBorder="1"/>
    <xf numFmtId="0" fontId="41" fillId="0" borderId="0" xfId="0" applyFont="1" applyAlignment="1">
      <alignment horizontal="left" vertical="center"/>
    </xf>
    <xf numFmtId="0" fontId="38" fillId="0" borderId="0" xfId="0" applyFont="1" applyAlignment="1">
      <alignment horizontal="left" vertical="center" wrapText="1"/>
    </xf>
    <xf numFmtId="4" fontId="38" fillId="0" borderId="0" xfId="0" applyNumberFormat="1" applyFont="1" applyAlignment="1">
      <alignment horizontal="right" vertical="center" wrapText="1"/>
    </xf>
    <xf numFmtId="43" fontId="38" fillId="0" borderId="0" xfId="8" applyFont="1" applyFill="1" applyAlignment="1">
      <alignment horizontal="center" vertical="center" wrapText="1"/>
    </xf>
    <xf numFmtId="0" fontId="38" fillId="0" borderId="0" xfId="0" applyFont="1" applyAlignment="1">
      <alignment horizontal="left" vertical="center"/>
    </xf>
    <xf numFmtId="43" fontId="38" fillId="2" borderId="1" xfId="8" applyFont="1" applyFill="1" applyBorder="1" applyAlignment="1">
      <alignment horizontal="center" vertical="center" wrapText="1"/>
    </xf>
    <xf numFmtId="0" fontId="42" fillId="0" borderId="0" xfId="0" applyFont="1" applyAlignment="1">
      <alignment horizontal="left" vertical="center"/>
    </xf>
    <xf numFmtId="0" fontId="43" fillId="0" borderId="0" xfId="0" applyFont="1" applyAlignment="1">
      <alignment horizontal="left" vertical="center" wrapText="1"/>
    </xf>
    <xf numFmtId="0" fontId="42" fillId="0" borderId="0" xfId="0" applyFont="1" applyAlignment="1">
      <alignment vertical="center"/>
    </xf>
    <xf numFmtId="43" fontId="38" fillId="0" borderId="1" xfId="8" applyFont="1" applyFill="1" applyBorder="1" applyAlignment="1">
      <alignment horizontal="center" vertical="center" wrapText="1"/>
    </xf>
    <xf numFmtId="0" fontId="44" fillId="0" borderId="0" xfId="0" applyFont="1"/>
    <xf numFmtId="43" fontId="0" fillId="0" borderId="0" xfId="8" applyFont="1" applyAlignment="1">
      <alignment horizontal="center"/>
    </xf>
    <xf numFmtId="169" fontId="0" fillId="0" borderId="0" xfId="0" applyNumberFormat="1"/>
    <xf numFmtId="43" fontId="0" fillId="2" borderId="1" xfId="8" applyFont="1" applyFill="1" applyBorder="1" applyAlignment="1">
      <alignment horizontal="center"/>
    </xf>
    <xf numFmtId="0" fontId="0" fillId="0" borderId="0" xfId="0" applyAlignment="1">
      <alignment horizontal="left"/>
    </xf>
    <xf numFmtId="169" fontId="0" fillId="0" borderId="0" xfId="0" applyNumberFormat="1" applyAlignment="1">
      <alignment horizontal="center"/>
    </xf>
    <xf numFmtId="43" fontId="0" fillId="0" borderId="0" xfId="8" applyFont="1"/>
    <xf numFmtId="44" fontId="29" fillId="0" borderId="4" xfId="17" applyFont="1" applyBorder="1" applyAlignment="1">
      <alignment horizontal="center"/>
    </xf>
    <xf numFmtId="8" fontId="10" fillId="3" borderId="0" xfId="0" applyNumberFormat="1" applyFont="1" applyFill="1" applyAlignment="1">
      <alignment horizontal="center"/>
    </xf>
    <xf numFmtId="3" fontId="10" fillId="2" borderId="4" xfId="0" applyNumberFormat="1" applyFont="1" applyFill="1" applyBorder="1"/>
    <xf numFmtId="38" fontId="10" fillId="3" borderId="0" xfId="0" applyNumberFormat="1" applyFont="1" applyFill="1"/>
    <xf numFmtId="8" fontId="10" fillId="3" borderId="0" xfId="1" applyNumberFormat="1" applyFont="1" applyFill="1"/>
    <xf numFmtId="8" fontId="4" fillId="0" borderId="0" xfId="1" applyNumberFormat="1" applyFont="1"/>
    <xf numFmtId="8" fontId="10" fillId="3" borderId="0" xfId="0" applyNumberFormat="1" applyFont="1" applyFill="1"/>
    <xf numFmtId="8" fontId="10" fillId="0" borderId="0" xfId="1" applyNumberFormat="1" applyFont="1" applyFill="1"/>
    <xf numFmtId="8" fontId="10" fillId="0" borderId="0" xfId="1" applyNumberFormat="1" applyFont="1"/>
    <xf numFmtId="8" fontId="10" fillId="3" borderId="0" xfId="1" applyNumberFormat="1" applyFont="1" applyFill="1" applyBorder="1"/>
    <xf numFmtId="8" fontId="10" fillId="2" borderId="0" xfId="0" applyNumberFormat="1" applyFont="1" applyFill="1"/>
    <xf numFmtId="8" fontId="10" fillId="3" borderId="0" xfId="1" applyNumberFormat="1" applyFont="1" applyFill="1" applyAlignment="1">
      <alignment horizontal="center" vertical="center"/>
    </xf>
    <xf numFmtId="8" fontId="2" fillId="0" borderId="0" xfId="1" applyNumberFormat="1" applyFont="1" applyFill="1"/>
    <xf numFmtId="8" fontId="10" fillId="0" borderId="0" xfId="1" applyNumberFormat="1" applyFont="1" applyFill="1" applyAlignment="1">
      <alignment horizontal="center" vertical="center"/>
    </xf>
    <xf numFmtId="8" fontId="10" fillId="0" borderId="3" xfId="1" applyNumberFormat="1" applyFont="1" applyFill="1" applyBorder="1"/>
    <xf numFmtId="8" fontId="12" fillId="0" borderId="4" xfId="1" applyNumberFormat="1" applyFont="1" applyBorder="1" applyAlignment="1">
      <alignment horizontal="center" vertical="center"/>
    </xf>
    <xf numFmtId="8" fontId="27" fillId="0" borderId="0" xfId="1" applyNumberFormat="1" applyFont="1"/>
    <xf numFmtId="8" fontId="10" fillId="0" borderId="0" xfId="0" applyNumberFormat="1" applyFont="1"/>
    <xf numFmtId="8" fontId="12" fillId="0" borderId="1" xfId="28" applyNumberFormat="1" applyFont="1" applyBorder="1" applyAlignment="1">
      <alignment horizontal="center" wrapText="1"/>
    </xf>
    <xf numFmtId="8" fontId="12" fillId="4" borderId="0" xfId="0" applyNumberFormat="1" applyFont="1" applyFill="1" applyAlignment="1">
      <alignment horizontal="center"/>
    </xf>
    <xf numFmtId="8" fontId="12" fillId="0" borderId="0" xfId="0" applyNumberFormat="1" applyFont="1" applyAlignment="1">
      <alignment horizontal="center"/>
    </xf>
    <xf numFmtId="8" fontId="12" fillId="2" borderId="4" xfId="0" applyNumberFormat="1" applyFont="1" applyFill="1" applyBorder="1" applyAlignment="1">
      <alignment horizontal="center"/>
    </xf>
    <xf numFmtId="8" fontId="12" fillId="0" borderId="0" xfId="1" applyNumberFormat="1" applyFont="1" applyBorder="1" applyAlignment="1">
      <alignment horizontal="center" vertical="center"/>
    </xf>
    <xf numFmtId="0" fontId="12" fillId="0" borderId="0" xfId="27" applyFont="1" applyAlignment="1">
      <alignment horizontal="center"/>
    </xf>
    <xf numFmtId="168" fontId="10" fillId="0" borderId="0" xfId="30" applyNumberFormat="1" applyFont="1" applyFill="1" applyBorder="1"/>
    <xf numFmtId="0" fontId="45" fillId="0" borderId="0" xfId="26" applyFont="1"/>
    <xf numFmtId="0" fontId="46" fillId="0" borderId="0" xfId="26" applyFont="1"/>
    <xf numFmtId="0" fontId="30" fillId="0" borderId="2" xfId="26" applyFont="1" applyBorder="1" applyAlignment="1">
      <alignment horizontal="center" wrapText="1"/>
    </xf>
    <xf numFmtId="0" fontId="30" fillId="0" borderId="0" xfId="26" applyFont="1" applyAlignment="1">
      <alignment horizontal="center" wrapText="1"/>
    </xf>
    <xf numFmtId="0" fontId="47" fillId="0" borderId="0" xfId="26" applyFont="1"/>
    <xf numFmtId="0" fontId="46" fillId="3" borderId="0" xfId="26" applyFont="1" applyFill="1"/>
    <xf numFmtId="167" fontId="47" fillId="0" borderId="0" xfId="26" applyNumberFormat="1" applyFont="1"/>
    <xf numFmtId="164" fontId="50" fillId="3" borderId="0" xfId="26" applyNumberFormat="1" applyFont="1" applyFill="1"/>
    <xf numFmtId="0" fontId="49" fillId="0" borderId="0" xfId="26" applyFont="1"/>
    <xf numFmtId="165" fontId="46" fillId="2" borderId="0" xfId="17" applyNumberFormat="1" applyFont="1" applyFill="1"/>
    <xf numFmtId="44" fontId="46" fillId="3" borderId="0" xfId="17" applyFont="1" applyFill="1"/>
    <xf numFmtId="44" fontId="48" fillId="3" borderId="0" xfId="17" applyFont="1" applyFill="1" applyAlignment="1">
      <alignment horizontal="right"/>
    </xf>
    <xf numFmtId="165" fontId="46" fillId="3" borderId="0" xfId="17" applyNumberFormat="1" applyFont="1" applyFill="1"/>
    <xf numFmtId="168" fontId="10" fillId="3" borderId="7" xfId="29" applyNumberFormat="1" applyFont="1" applyFill="1" applyBorder="1"/>
    <xf numFmtId="164" fontId="46" fillId="3" borderId="1" xfId="8" applyNumberFormat="1" applyFont="1" applyFill="1" applyBorder="1"/>
    <xf numFmtId="164" fontId="48" fillId="3" borderId="1" xfId="8" applyNumberFormat="1" applyFont="1" applyFill="1" applyBorder="1"/>
    <xf numFmtId="0" fontId="32" fillId="2" borderId="1" xfId="26" applyFont="1" applyFill="1" applyBorder="1"/>
    <xf numFmtId="0" fontId="22" fillId="0" borderId="0" xfId="27" applyFont="1" applyAlignment="1">
      <alignment horizontal="left"/>
    </xf>
    <xf numFmtId="164" fontId="26" fillId="0" borderId="0" xfId="1" applyNumberFormat="1" applyFont="1"/>
    <xf numFmtId="0" fontId="51" fillId="0" borderId="0" xfId="26" applyFont="1"/>
    <xf numFmtId="7" fontId="12" fillId="5" borderId="0" xfId="1" applyNumberFormat="1" applyFont="1" applyFill="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13" fillId="0" borderId="0" xfId="27" applyFont="1" applyAlignment="1">
      <alignment horizontal="left"/>
    </xf>
    <xf numFmtId="0" fontId="46" fillId="0" borderId="0" xfId="26" applyFont="1" applyAlignment="1">
      <alignment horizontal="left" wrapText="1"/>
    </xf>
    <xf numFmtId="0" fontId="45" fillId="0" borderId="0" xfId="26" applyFont="1" applyAlignment="1">
      <alignment horizontal="left"/>
    </xf>
    <xf numFmtId="4" fontId="38" fillId="0" borderId="8"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0" fontId="35" fillId="0" borderId="0" xfId="0" applyFont="1" applyAlignment="1">
      <alignment horizontal="left" vertical="center" wrapText="1"/>
    </xf>
    <xf numFmtId="0" fontId="33" fillId="0" borderId="0" xfId="0" applyFont="1" applyAlignment="1">
      <alignment horizontal="left" vertical="center" wrapText="1"/>
    </xf>
    <xf numFmtId="0" fontId="5" fillId="0" borderId="0" xfId="25" applyFont="1" applyAlignment="1" applyProtection="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4" fillId="0" borderId="0" xfId="0" applyFont="1" applyAlignment="1">
      <alignment horizontal="center" vertical="center"/>
    </xf>
    <xf numFmtId="0" fontId="46" fillId="5" borderId="0" xfId="26" applyFont="1" applyFill="1"/>
  </cellXfs>
  <cellStyles count="37">
    <cellStyle name="Comma" xfId="1" builtinId="3"/>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2 3 3" xfId="6" xr:uid="{00000000-0005-0000-0000-000005000000}"/>
    <cellStyle name="Comma 2 3 3 2" xfId="7" xr:uid="{00000000-0005-0000-0000-000006000000}"/>
    <cellStyle name="Comma 3" xfId="8" xr:uid="{00000000-0005-0000-0000-000007000000}"/>
    <cellStyle name="Comma 3 2" xfId="9" xr:uid="{00000000-0005-0000-0000-000008000000}"/>
    <cellStyle name="Comma 3 3" xfId="10" xr:uid="{00000000-0005-0000-0000-000009000000}"/>
    <cellStyle name="Comma 4" xfId="11" xr:uid="{00000000-0005-0000-0000-00000A000000}"/>
    <cellStyle name="Comma 5" xfId="12" xr:uid="{00000000-0005-0000-0000-00000B000000}"/>
    <cellStyle name="Comma 5 2" xfId="13" xr:uid="{00000000-0005-0000-0000-00000C000000}"/>
    <cellStyle name="Comma 5 3" xfId="14" xr:uid="{00000000-0005-0000-0000-00000D000000}"/>
    <cellStyle name="Comma 5 3 2" xfId="15" xr:uid="{00000000-0005-0000-0000-00000E000000}"/>
    <cellStyle name="Currency" xfId="16" builtinId="4"/>
    <cellStyle name="Currency 2" xfId="17" xr:uid="{00000000-0005-0000-0000-000010000000}"/>
    <cellStyle name="Currency 3" xfId="18" xr:uid="{00000000-0005-0000-0000-000011000000}"/>
    <cellStyle name="Currency 3 2" xfId="19" xr:uid="{00000000-0005-0000-0000-000012000000}"/>
    <cellStyle name="Currency 3 3" xfId="20" xr:uid="{00000000-0005-0000-0000-000013000000}"/>
    <cellStyle name="Currency 3 3 2" xfId="21" xr:uid="{00000000-0005-0000-0000-000014000000}"/>
    <cellStyle name="Currency 3 3 3" xfId="22" xr:uid="{00000000-0005-0000-0000-000015000000}"/>
    <cellStyle name="Currency 3 3 3 2" xfId="23" xr:uid="{00000000-0005-0000-0000-000016000000}"/>
    <cellStyle name="Currency 4" xfId="24" xr:uid="{00000000-0005-0000-0000-000017000000}"/>
    <cellStyle name="Hyperlink" xfId="25" builtinId="8"/>
    <cellStyle name="Normal" xfId="0" builtinId="0"/>
    <cellStyle name="Normal 2" xfId="26" xr:uid="{00000000-0005-0000-0000-00001A000000}"/>
    <cellStyle name="Normal 3" xfId="27" xr:uid="{00000000-0005-0000-0000-00001B000000}"/>
    <cellStyle name="Normal_Per Activity" xfId="28" xr:uid="{00000000-0005-0000-0000-00001C000000}"/>
    <cellStyle name="Percent" xfId="29" builtinId="5"/>
    <cellStyle name="Percent 2" xfId="30" xr:uid="{00000000-0005-0000-0000-00001E000000}"/>
    <cellStyle name="Percent 3" xfId="31" xr:uid="{00000000-0005-0000-0000-00001F000000}"/>
    <cellStyle name="Percent 3 2" xfId="32" xr:uid="{00000000-0005-0000-0000-000020000000}"/>
    <cellStyle name="Percent 3 3" xfId="33" xr:uid="{00000000-0005-0000-0000-000021000000}"/>
    <cellStyle name="Percent 3 3 2" xfId="34" xr:uid="{00000000-0005-0000-0000-000022000000}"/>
    <cellStyle name="Percent 4" xfId="35" xr:uid="{00000000-0005-0000-0000-000023000000}"/>
    <cellStyle name="Percent 4 2"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policy.umn.edu/Policies/Finance/Accounting/INTERNALSALES_PROC0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9"/>
  <sheetViews>
    <sheetView tabSelected="1" zoomScale="75" zoomScaleNormal="75" workbookViewId="0">
      <selection activeCell="H12" sqref="H12"/>
    </sheetView>
  </sheetViews>
  <sheetFormatPr defaultColWidth="9.1796875" defaultRowHeight="14"/>
  <cols>
    <col min="1" max="1" width="61.453125" style="7" customWidth="1"/>
    <col min="2" max="2" width="15.54296875" style="8" customWidth="1"/>
    <col min="3" max="3" width="15.453125" style="8" customWidth="1"/>
    <col min="4" max="4" width="12.7265625" style="2" customWidth="1"/>
    <col min="5" max="5" width="4.7265625" style="2" customWidth="1"/>
    <col min="6" max="6" width="14.54296875" style="2" customWidth="1"/>
    <col min="7" max="7" width="13.26953125" style="2" customWidth="1"/>
    <col min="8" max="8" width="21.54296875" style="2" customWidth="1"/>
    <col min="9" max="9" width="20.26953125" style="2" customWidth="1"/>
    <col min="10" max="10" width="17.26953125" style="2" customWidth="1"/>
    <col min="11" max="11" width="17" style="1" customWidth="1"/>
    <col min="12" max="12" width="13.7265625" style="1" customWidth="1"/>
    <col min="13" max="13" width="11" style="1" customWidth="1"/>
    <col min="14" max="14" width="10.453125" style="1" bestFit="1" customWidth="1"/>
    <col min="15" max="16384" width="9.1796875" style="1"/>
  </cols>
  <sheetData>
    <row r="1" spans="1:13" ht="20">
      <c r="A1" s="210" t="s">
        <v>224</v>
      </c>
      <c r="B1" s="210"/>
      <c r="C1" s="210"/>
      <c r="D1" s="210"/>
      <c r="E1" s="210"/>
      <c r="F1" s="210"/>
      <c r="G1" s="210"/>
      <c r="H1" s="210"/>
      <c r="I1" s="210"/>
      <c r="J1" s="210"/>
    </row>
    <row r="2" spans="1:13" s="9" customFormat="1" ht="23" thickBot="1">
      <c r="A2" s="18" t="s">
        <v>237</v>
      </c>
      <c r="B2" s="19"/>
      <c r="C2" s="19"/>
      <c r="D2" s="19"/>
      <c r="E2" s="19"/>
      <c r="F2" s="19"/>
      <c r="G2" s="19"/>
      <c r="H2" s="19"/>
      <c r="I2" s="19"/>
      <c r="J2" s="19"/>
    </row>
    <row r="3" spans="1:13" ht="20.5" thickBot="1">
      <c r="A3" s="18" t="s">
        <v>233</v>
      </c>
      <c r="B3" s="20"/>
      <c r="C3" s="20"/>
      <c r="D3" s="119"/>
      <c r="E3" s="20"/>
      <c r="F3" s="20"/>
      <c r="G3" s="20"/>
      <c r="H3" s="20"/>
      <c r="I3" s="21" t="s">
        <v>0</v>
      </c>
    </row>
    <row r="4" spans="1:13" ht="12.65" customHeight="1">
      <c r="D4" s="1"/>
      <c r="E4" s="1"/>
      <c r="F4" s="1"/>
      <c r="G4" s="1"/>
      <c r="H4" s="1"/>
      <c r="I4" s="5"/>
      <c r="J4" s="5"/>
    </row>
    <row r="5" spans="1:13" ht="50.5" customHeight="1">
      <c r="B5" s="207" t="s">
        <v>201</v>
      </c>
      <c r="C5" s="208"/>
      <c r="D5" s="209"/>
      <c r="E5" s="43"/>
      <c r="F5" s="1"/>
      <c r="G5" s="1"/>
      <c r="H5" s="26" t="s">
        <v>30</v>
      </c>
      <c r="I5" s="27" t="s">
        <v>35</v>
      </c>
      <c r="J5" s="27" t="s">
        <v>31</v>
      </c>
      <c r="K5" s="28" t="s">
        <v>239</v>
      </c>
      <c r="L5" s="44" t="s">
        <v>69</v>
      </c>
      <c r="M5" s="44" t="s">
        <v>38</v>
      </c>
    </row>
    <row r="6" spans="1:13" ht="28.15" customHeight="1">
      <c r="A6" s="12"/>
      <c r="B6" s="22" t="s">
        <v>11</v>
      </c>
      <c r="C6" s="22" t="s">
        <v>12</v>
      </c>
      <c r="D6" s="22" t="s">
        <v>13</v>
      </c>
      <c r="E6" s="14"/>
      <c r="F6" s="44" t="s">
        <v>38</v>
      </c>
      <c r="G6" s="13"/>
      <c r="H6" s="29"/>
      <c r="I6" s="31" t="s">
        <v>32</v>
      </c>
      <c r="J6" s="30"/>
      <c r="K6" s="41">
        <v>1144</v>
      </c>
      <c r="L6" s="120">
        <f>+J6*K18</f>
        <v>0</v>
      </c>
      <c r="M6" s="121">
        <f>+J6+L6</f>
        <v>0</v>
      </c>
    </row>
    <row r="7" spans="1:13" ht="35">
      <c r="A7" s="100" t="s">
        <v>102</v>
      </c>
      <c r="B7" s="14"/>
      <c r="C7" s="14"/>
      <c r="D7" s="14"/>
      <c r="E7" s="14"/>
      <c r="F7" s="13"/>
      <c r="G7" s="13"/>
      <c r="H7" s="29"/>
      <c r="I7" s="31" t="s">
        <v>33</v>
      </c>
      <c r="J7" s="30"/>
      <c r="K7" s="41">
        <v>1144</v>
      </c>
      <c r="L7" s="120">
        <f>+J7*K19</f>
        <v>0</v>
      </c>
      <c r="M7" s="121">
        <f>+J7+L7</f>
        <v>0</v>
      </c>
    </row>
    <row r="8" spans="1:13" ht="17.5">
      <c r="A8" s="101" t="s">
        <v>3</v>
      </c>
      <c r="B8" s="33"/>
      <c r="C8" s="33"/>
      <c r="D8" s="33"/>
      <c r="E8" s="3"/>
      <c r="F8" s="47">
        <f>SUM(B8:D8)</f>
        <v>0</v>
      </c>
      <c r="G8" s="13"/>
      <c r="H8" s="29"/>
      <c r="I8" s="31" t="s">
        <v>34</v>
      </c>
      <c r="J8" s="30"/>
      <c r="K8" s="41">
        <v>1144</v>
      </c>
      <c r="L8" s="120">
        <f>+J8*K20</f>
        <v>0</v>
      </c>
      <c r="M8" s="121">
        <f>+J8+L8</f>
        <v>0</v>
      </c>
    </row>
    <row r="9" spans="1:13" ht="18" thickBot="1">
      <c r="A9" s="101" t="s">
        <v>6</v>
      </c>
      <c r="B9" s="33"/>
      <c r="C9" s="33"/>
      <c r="D9" s="33"/>
      <c r="E9" s="3"/>
      <c r="F9" s="47">
        <f>SUM(B9:D9)</f>
        <v>0</v>
      </c>
      <c r="G9" s="13"/>
      <c r="H9" s="13"/>
      <c r="I9" s="11"/>
      <c r="J9" s="11"/>
      <c r="K9" s="13"/>
      <c r="L9" s="57"/>
    </row>
    <row r="10" spans="1:13" ht="18" thickBot="1">
      <c r="A10" s="101" t="s">
        <v>1</v>
      </c>
      <c r="B10" s="33"/>
      <c r="C10" s="33"/>
      <c r="D10" s="33"/>
      <c r="E10" s="3"/>
      <c r="F10" s="47">
        <f>SUM(B10:D10)</f>
        <v>0</v>
      </c>
      <c r="G10" s="13"/>
      <c r="H10" s="13"/>
      <c r="I10" s="11"/>
      <c r="J10" s="122">
        <f>SUM(J6:J9)</f>
        <v>0</v>
      </c>
      <c r="K10" s="123">
        <f>SUM(K6:K9)</f>
        <v>3432</v>
      </c>
      <c r="L10" s="124">
        <f>SUM(L6:L9)</f>
        <v>0</v>
      </c>
      <c r="M10" s="125">
        <f>SUM(M6:M9)</f>
        <v>0</v>
      </c>
    </row>
    <row r="11" spans="1:13" ht="12.65" customHeight="1">
      <c r="A11" s="102"/>
      <c r="B11" s="34"/>
      <c r="C11" s="34"/>
      <c r="D11" s="34"/>
      <c r="E11" s="3"/>
      <c r="F11" s="13"/>
      <c r="G11" s="13"/>
      <c r="H11" s="13"/>
      <c r="I11" s="11"/>
      <c r="J11" s="11"/>
      <c r="K11" s="13"/>
    </row>
    <row r="12" spans="1:13" ht="17.5">
      <c r="A12" s="103" t="s">
        <v>37</v>
      </c>
      <c r="B12" s="35"/>
      <c r="C12" s="35"/>
      <c r="D12" s="35"/>
      <c r="E12" s="3"/>
      <c r="F12" s="11"/>
      <c r="G12" s="11"/>
      <c r="H12" s="11"/>
      <c r="I12" s="11"/>
      <c r="J12" s="11"/>
      <c r="K12" s="13"/>
    </row>
    <row r="13" spans="1:13" ht="17.5">
      <c r="A13" s="101" t="s">
        <v>4</v>
      </c>
      <c r="B13" s="165">
        <f>IFERROR(($J6/$K6)*B8,0)</f>
        <v>0</v>
      </c>
      <c r="C13" s="165">
        <f>IFERROR((J6/K6)*C8,0)</f>
        <v>0</v>
      </c>
      <c r="D13" s="165">
        <f>IFERROR((J6/K6)*D8,0)</f>
        <v>0</v>
      </c>
      <c r="E13" s="166"/>
      <c r="F13" s="167">
        <f>SUM(B13:D13)</f>
        <v>0</v>
      </c>
      <c r="G13" s="11"/>
      <c r="H13" s="11"/>
      <c r="I13" s="11"/>
      <c r="J13" s="13"/>
      <c r="K13" s="13"/>
    </row>
    <row r="14" spans="1:13" ht="17.5">
      <c r="A14" s="101" t="s">
        <v>5</v>
      </c>
      <c r="B14" s="165">
        <f t="shared" ref="B14:B15" si="0">IFERROR((J7/K7)*B9,0)</f>
        <v>0</v>
      </c>
      <c r="C14" s="165">
        <f>IFERROR((J7/K7)*C9,0)</f>
        <v>0</v>
      </c>
      <c r="D14" s="165">
        <f>IFERROR((J7/K7)*D9,0)</f>
        <v>0</v>
      </c>
      <c r="E14" s="166"/>
      <c r="F14" s="167">
        <f>SUM(B14:D14)</f>
        <v>0</v>
      </c>
      <c r="G14" s="11"/>
      <c r="J14" s="11" t="s">
        <v>7</v>
      </c>
      <c r="K14" s="11"/>
    </row>
    <row r="15" spans="1:13" ht="17.5">
      <c r="A15" s="101" t="s">
        <v>2</v>
      </c>
      <c r="B15" s="165">
        <f t="shared" si="0"/>
        <v>0</v>
      </c>
      <c r="C15" s="165">
        <f>IFERROR((J8/K8)*C10,0)</f>
        <v>0</v>
      </c>
      <c r="D15" s="165">
        <f>IFERROR((J8/K8)*D10,0)</f>
        <v>0</v>
      </c>
      <c r="E15" s="166"/>
      <c r="F15" s="167">
        <f>SUM(B15:D15)</f>
        <v>0</v>
      </c>
      <c r="G15" s="11"/>
      <c r="J15" s="11" t="s">
        <v>9</v>
      </c>
      <c r="K15" s="2"/>
    </row>
    <row r="16" spans="1:13" ht="11.5" customHeight="1">
      <c r="A16" s="101"/>
      <c r="B16" s="168"/>
      <c r="C16" s="168"/>
      <c r="D16" s="168"/>
      <c r="E16" s="166"/>
      <c r="F16" s="169"/>
      <c r="G16" s="11"/>
      <c r="H16" s="11"/>
      <c r="J16" s="13"/>
      <c r="K16" s="13"/>
    </row>
    <row r="17" spans="1:14" ht="36" customHeight="1">
      <c r="A17" s="103" t="s">
        <v>86</v>
      </c>
      <c r="B17" s="168"/>
      <c r="C17" s="168"/>
      <c r="D17" s="168"/>
      <c r="E17" s="166"/>
      <c r="F17" s="169"/>
      <c r="G17" s="11"/>
      <c r="H17" s="184"/>
      <c r="J17" s="27" t="s">
        <v>35</v>
      </c>
      <c r="K17" s="22" t="s">
        <v>223</v>
      </c>
    </row>
    <row r="18" spans="1:14" ht="17.5">
      <c r="A18" s="101" t="str">
        <f>A13</f>
        <v xml:space="preserve"> Civil Service Lab Tech (total time)</v>
      </c>
      <c r="B18" s="165">
        <f>B13*$K$18</f>
        <v>0</v>
      </c>
      <c r="C18" s="165">
        <f>C13*$K$18</f>
        <v>0</v>
      </c>
      <c r="D18" s="165">
        <f>D13*$K$18</f>
        <v>0</v>
      </c>
      <c r="E18" s="166"/>
      <c r="F18" s="167">
        <f>SUM(B18:D18)</f>
        <v>0</v>
      </c>
      <c r="G18" s="11"/>
      <c r="H18" s="185"/>
      <c r="J18" s="31" t="s">
        <v>114</v>
      </c>
      <c r="K18" s="32">
        <v>0.32300000000000001</v>
      </c>
    </row>
    <row r="19" spans="1:14" ht="17.5">
      <c r="A19" s="101" t="str">
        <f>A14</f>
        <v xml:space="preserve"> Faculty /  P&amp;A Supervisor (total time)</v>
      </c>
      <c r="B19" s="165">
        <f>B14*$K$19</f>
        <v>0</v>
      </c>
      <c r="C19" s="165">
        <f>C14*$K$19</f>
        <v>0</v>
      </c>
      <c r="D19" s="165">
        <f>D14*$K$19</f>
        <v>0</v>
      </c>
      <c r="E19" s="166"/>
      <c r="F19" s="167">
        <f>SUM(B19:D19)</f>
        <v>0</v>
      </c>
      <c r="G19" s="11"/>
      <c r="H19" s="185"/>
      <c r="J19" s="31" t="s">
        <v>113</v>
      </c>
      <c r="K19" s="32">
        <v>0.36599999999999999</v>
      </c>
    </row>
    <row r="20" spans="1:14" ht="31">
      <c r="A20" s="101" t="str">
        <f>A15</f>
        <v>Grad Assistant (total time)</v>
      </c>
      <c r="B20" s="165">
        <f>B15*$K$20</f>
        <v>0</v>
      </c>
      <c r="C20" s="165">
        <f>C15*$K$20</f>
        <v>0</v>
      </c>
      <c r="D20" s="165">
        <f>D15*$K$20</f>
        <v>0</v>
      </c>
      <c r="E20" s="166"/>
      <c r="F20" s="167">
        <f>SUM(B20:D20)</f>
        <v>0</v>
      </c>
      <c r="G20" s="11"/>
      <c r="H20" s="185"/>
      <c r="J20" s="31" t="s">
        <v>222</v>
      </c>
      <c r="K20" s="32">
        <v>0.24199999999999999</v>
      </c>
    </row>
    <row r="21" spans="1:14" ht="31">
      <c r="A21" s="101"/>
      <c r="B21" s="165"/>
      <c r="C21" s="165"/>
      <c r="D21" s="165"/>
      <c r="E21" s="166"/>
      <c r="F21" s="167"/>
      <c r="G21" s="11"/>
      <c r="H21" s="185"/>
      <c r="J21" s="31" t="s">
        <v>203</v>
      </c>
      <c r="K21" s="199">
        <v>0.26100000000000001</v>
      </c>
    </row>
    <row r="22" spans="1:14" ht="18" customHeight="1">
      <c r="A22" s="101" t="s">
        <v>72</v>
      </c>
      <c r="B22" s="36"/>
      <c r="C22" s="36"/>
      <c r="D22" s="36"/>
      <c r="E22" s="3"/>
      <c r="F22" s="65">
        <f>SUM(F13:F21)</f>
        <v>0</v>
      </c>
      <c r="G22" s="11"/>
      <c r="H22" s="11"/>
      <c r="K22" s="13"/>
    </row>
    <row r="23" spans="1:14" ht="18" customHeight="1">
      <c r="A23" s="101"/>
      <c r="B23" s="36"/>
      <c r="C23" s="36"/>
      <c r="D23" s="36"/>
      <c r="E23" s="3"/>
      <c r="F23" s="65"/>
      <c r="G23" s="11"/>
      <c r="H23" s="11"/>
      <c r="K23" s="13"/>
    </row>
    <row r="24" spans="1:14" ht="18" customHeight="1">
      <c r="A24" s="101" t="s">
        <v>101</v>
      </c>
      <c r="B24" s="36"/>
      <c r="C24" s="36"/>
      <c r="D24" s="36"/>
      <c r="E24" s="3"/>
      <c r="F24" s="65"/>
      <c r="G24" s="11"/>
      <c r="H24" s="11"/>
      <c r="K24" s="13"/>
    </row>
    <row r="25" spans="1:14" ht="18.75" customHeight="1">
      <c r="A25" s="103" t="s">
        <v>100</v>
      </c>
      <c r="B25" s="37"/>
      <c r="C25" s="37"/>
      <c r="D25" s="37"/>
      <c r="E25" s="3"/>
      <c r="F25" s="11"/>
      <c r="G25" s="11"/>
      <c r="H25" s="87" t="s">
        <v>74</v>
      </c>
      <c r="I25" s="87" t="s">
        <v>75</v>
      </c>
      <c r="J25" s="87" t="s">
        <v>76</v>
      </c>
      <c r="K25" s="87" t="s">
        <v>74</v>
      </c>
      <c r="L25" s="87" t="s">
        <v>75</v>
      </c>
      <c r="M25" s="87" t="s">
        <v>76</v>
      </c>
      <c r="N25" s="86" t="s">
        <v>71</v>
      </c>
    </row>
    <row r="26" spans="1:14" ht="17.5">
      <c r="A26" s="104" t="s">
        <v>87</v>
      </c>
      <c r="B26" s="170">
        <f>+H26</f>
        <v>0</v>
      </c>
      <c r="C26" s="170">
        <f>+I26</f>
        <v>0</v>
      </c>
      <c r="D26" s="170">
        <f>+J26</f>
        <v>0</v>
      </c>
      <c r="E26" s="166"/>
      <c r="F26" s="171">
        <v>0</v>
      </c>
      <c r="G26" s="169"/>
      <c r="H26" s="172">
        <f>+F26*K26</f>
        <v>0</v>
      </c>
      <c r="I26" s="172">
        <f>+F26*L26</f>
        <v>0</v>
      </c>
      <c r="J26" s="172">
        <f>+F26*M26</f>
        <v>0</v>
      </c>
      <c r="K26" s="85">
        <v>0</v>
      </c>
      <c r="L26" s="84">
        <v>0</v>
      </c>
      <c r="M26" s="83">
        <v>0</v>
      </c>
      <c r="N26" s="82">
        <f>SUM(K26:M26)</f>
        <v>0</v>
      </c>
    </row>
    <row r="27" spans="1:14" ht="17.5">
      <c r="A27" s="103"/>
      <c r="B27" s="170"/>
      <c r="C27" s="170"/>
      <c r="D27" s="170"/>
      <c r="E27" s="166"/>
      <c r="F27" s="171"/>
      <c r="G27" s="169"/>
      <c r="H27" s="172"/>
      <c r="I27" s="172"/>
      <c r="J27" s="172"/>
      <c r="K27" s="81"/>
      <c r="L27" s="80"/>
      <c r="M27" s="82"/>
      <c r="N27" s="82"/>
    </row>
    <row r="28" spans="1:14" ht="17.5">
      <c r="A28" s="103" t="s">
        <v>88</v>
      </c>
      <c r="B28" s="170">
        <f t="shared" ref="B28:B44" si="1">+H28</f>
        <v>0</v>
      </c>
      <c r="C28" s="170">
        <f t="shared" ref="C28:C44" si="2">+I28</f>
        <v>0</v>
      </c>
      <c r="D28" s="170">
        <f t="shared" ref="D28:D44" si="3">+J28</f>
        <v>0</v>
      </c>
      <c r="E28" s="166"/>
      <c r="F28" s="171">
        <v>0</v>
      </c>
      <c r="G28" s="169"/>
      <c r="H28" s="172">
        <f t="shared" ref="H28:H44" si="4">+F28*K28</f>
        <v>0</v>
      </c>
      <c r="I28" s="172">
        <f t="shared" ref="I28:I44" si="5">+F28*L28</f>
        <v>0</v>
      </c>
      <c r="J28" s="172">
        <f t="shared" ref="J28:J44" si="6">+F28*M28</f>
        <v>0</v>
      </c>
      <c r="K28" s="85">
        <v>0</v>
      </c>
      <c r="L28" s="84">
        <v>0</v>
      </c>
      <c r="M28" s="83">
        <v>0</v>
      </c>
      <c r="N28" s="82">
        <f>SUM(K28:M28)</f>
        <v>0</v>
      </c>
    </row>
    <row r="29" spans="1:14" ht="17.5">
      <c r="A29" s="103"/>
      <c r="B29" s="170"/>
      <c r="C29" s="170"/>
      <c r="D29" s="170"/>
      <c r="E29" s="166"/>
      <c r="F29" s="171"/>
      <c r="G29" s="169"/>
      <c r="H29" s="172"/>
      <c r="I29" s="172"/>
      <c r="J29" s="172"/>
      <c r="K29" s="64"/>
      <c r="L29" s="79"/>
      <c r="M29" s="82"/>
      <c r="N29" s="82"/>
    </row>
    <row r="30" spans="1:14" ht="17.5">
      <c r="A30" s="103" t="s">
        <v>89</v>
      </c>
      <c r="B30" s="170">
        <f t="shared" si="1"/>
        <v>0</v>
      </c>
      <c r="C30" s="170">
        <f t="shared" si="2"/>
        <v>0</v>
      </c>
      <c r="D30" s="170">
        <f t="shared" si="3"/>
        <v>0</v>
      </c>
      <c r="E30" s="166"/>
      <c r="F30" s="171">
        <v>0</v>
      </c>
      <c r="G30" s="169"/>
      <c r="H30" s="172">
        <f t="shared" si="4"/>
        <v>0</v>
      </c>
      <c r="I30" s="172">
        <f t="shared" si="5"/>
        <v>0</v>
      </c>
      <c r="J30" s="172">
        <f t="shared" si="6"/>
        <v>0</v>
      </c>
      <c r="K30" s="85">
        <v>0</v>
      </c>
      <c r="L30" s="84">
        <v>0</v>
      </c>
      <c r="M30" s="83">
        <v>0</v>
      </c>
      <c r="N30" s="82">
        <f>SUM(K30:M30)</f>
        <v>0</v>
      </c>
    </row>
    <row r="31" spans="1:14" ht="17.5">
      <c r="A31" s="103" t="s">
        <v>103</v>
      </c>
      <c r="B31" s="170"/>
      <c r="C31" s="170"/>
      <c r="D31" s="170"/>
      <c r="E31" s="166"/>
      <c r="F31" s="171"/>
      <c r="G31" s="169"/>
      <c r="H31" s="172"/>
      <c r="I31" s="172"/>
      <c r="J31" s="172"/>
      <c r="K31" s="64"/>
      <c r="L31" s="80"/>
      <c r="M31" s="82"/>
      <c r="N31" s="82"/>
    </row>
    <row r="32" spans="1:14" ht="17.5">
      <c r="A32" s="103" t="s">
        <v>90</v>
      </c>
      <c r="B32" s="170">
        <f t="shared" si="1"/>
        <v>0</v>
      </c>
      <c r="C32" s="170">
        <f t="shared" si="2"/>
        <v>0</v>
      </c>
      <c r="D32" s="170">
        <f t="shared" si="3"/>
        <v>0</v>
      </c>
      <c r="E32" s="166"/>
      <c r="F32" s="171">
        <v>0</v>
      </c>
      <c r="G32" s="169"/>
      <c r="H32" s="172">
        <f t="shared" si="4"/>
        <v>0</v>
      </c>
      <c r="I32" s="172">
        <f t="shared" si="5"/>
        <v>0</v>
      </c>
      <c r="J32" s="172">
        <f t="shared" si="6"/>
        <v>0</v>
      </c>
      <c r="K32" s="85">
        <v>0</v>
      </c>
      <c r="L32" s="84">
        <v>0</v>
      </c>
      <c r="M32" s="83">
        <v>0</v>
      </c>
      <c r="N32" s="82">
        <f>SUM(K32:M32)</f>
        <v>0</v>
      </c>
    </row>
    <row r="33" spans="1:14" ht="17.5">
      <c r="A33" s="103"/>
      <c r="B33" s="170"/>
      <c r="C33" s="170"/>
      <c r="D33" s="170"/>
      <c r="E33" s="166"/>
      <c r="F33" s="171"/>
      <c r="G33" s="169"/>
      <c r="H33" s="172"/>
      <c r="I33" s="172"/>
      <c r="J33" s="172"/>
      <c r="K33" s="81"/>
      <c r="L33" s="80"/>
      <c r="M33" s="82"/>
      <c r="N33" s="82"/>
    </row>
    <row r="34" spans="1:14" ht="17.5">
      <c r="A34" s="103" t="s">
        <v>91</v>
      </c>
      <c r="B34" s="170">
        <f t="shared" si="1"/>
        <v>0</v>
      </c>
      <c r="C34" s="170">
        <f t="shared" si="2"/>
        <v>0</v>
      </c>
      <c r="D34" s="170">
        <f t="shared" si="3"/>
        <v>0</v>
      </c>
      <c r="E34" s="166"/>
      <c r="F34" s="171">
        <v>0</v>
      </c>
      <c r="G34" s="169"/>
      <c r="H34" s="172">
        <f t="shared" si="4"/>
        <v>0</v>
      </c>
      <c r="I34" s="172">
        <f t="shared" si="5"/>
        <v>0</v>
      </c>
      <c r="J34" s="172">
        <f t="shared" si="6"/>
        <v>0</v>
      </c>
      <c r="K34" s="85">
        <v>0</v>
      </c>
      <c r="L34" s="84">
        <v>0</v>
      </c>
      <c r="M34" s="83">
        <v>0</v>
      </c>
      <c r="N34" s="82">
        <f>SUM(K34:M34)</f>
        <v>0</v>
      </c>
    </row>
    <row r="35" spans="1:14" ht="17.5">
      <c r="A35" s="103"/>
      <c r="B35" s="170"/>
      <c r="C35" s="170"/>
      <c r="D35" s="170"/>
      <c r="E35" s="166"/>
      <c r="F35" s="171"/>
      <c r="G35" s="169"/>
      <c r="H35" s="172"/>
      <c r="I35" s="172"/>
      <c r="J35" s="172"/>
      <c r="K35" s="81"/>
      <c r="L35" s="80"/>
      <c r="M35" s="82"/>
      <c r="N35" s="82"/>
    </row>
    <row r="36" spans="1:14" ht="17.5">
      <c r="A36" s="103" t="s">
        <v>92</v>
      </c>
      <c r="B36" s="170">
        <f t="shared" si="1"/>
        <v>0</v>
      </c>
      <c r="C36" s="170">
        <f t="shared" si="2"/>
        <v>0</v>
      </c>
      <c r="D36" s="170">
        <f t="shared" si="3"/>
        <v>0</v>
      </c>
      <c r="E36" s="166"/>
      <c r="F36" s="171">
        <v>0</v>
      </c>
      <c r="G36" s="169"/>
      <c r="H36" s="172">
        <f t="shared" si="4"/>
        <v>0</v>
      </c>
      <c r="I36" s="172">
        <f t="shared" si="5"/>
        <v>0</v>
      </c>
      <c r="J36" s="172">
        <f t="shared" si="6"/>
        <v>0</v>
      </c>
      <c r="K36" s="85">
        <v>0</v>
      </c>
      <c r="L36" s="84">
        <v>0</v>
      </c>
      <c r="M36" s="83">
        <v>0</v>
      </c>
      <c r="N36" s="82">
        <f>SUM(K36:M36)</f>
        <v>0</v>
      </c>
    </row>
    <row r="37" spans="1:14" ht="17.5">
      <c r="A37" s="103"/>
      <c r="B37" s="170"/>
      <c r="C37" s="170"/>
      <c r="D37" s="170"/>
      <c r="E37" s="166"/>
      <c r="F37" s="171"/>
      <c r="G37" s="169"/>
      <c r="H37" s="172"/>
      <c r="I37" s="172"/>
      <c r="J37" s="172"/>
      <c r="K37" s="81"/>
      <c r="L37" s="78"/>
      <c r="M37" s="82"/>
      <c r="N37" s="82"/>
    </row>
    <row r="38" spans="1:14" ht="17.5">
      <c r="A38" s="105" t="s">
        <v>104</v>
      </c>
      <c r="B38" s="170">
        <f t="shared" si="1"/>
        <v>0</v>
      </c>
      <c r="C38" s="170">
        <f t="shared" si="2"/>
        <v>0</v>
      </c>
      <c r="D38" s="170">
        <f t="shared" si="3"/>
        <v>0</v>
      </c>
      <c r="E38" s="166"/>
      <c r="F38" s="171">
        <v>0</v>
      </c>
      <c r="G38" s="169"/>
      <c r="H38" s="172">
        <f t="shared" si="4"/>
        <v>0</v>
      </c>
      <c r="I38" s="172">
        <f t="shared" si="5"/>
        <v>0</v>
      </c>
      <c r="J38" s="172">
        <f t="shared" si="6"/>
        <v>0</v>
      </c>
      <c r="K38" s="85">
        <v>0</v>
      </c>
      <c r="L38" s="84">
        <v>0</v>
      </c>
      <c r="M38" s="83">
        <v>0</v>
      </c>
      <c r="N38" s="82">
        <f>SUM(K38:M38)</f>
        <v>0</v>
      </c>
    </row>
    <row r="39" spans="1:14" ht="17.5">
      <c r="A39" s="105"/>
      <c r="B39" s="170"/>
      <c r="C39" s="170"/>
      <c r="D39" s="170"/>
      <c r="E39" s="166"/>
      <c r="F39" s="171"/>
      <c r="G39" s="169"/>
      <c r="H39" s="172"/>
      <c r="I39" s="172"/>
      <c r="J39" s="172"/>
      <c r="K39" s="81"/>
      <c r="L39" s="80"/>
      <c r="M39" s="82"/>
      <c r="N39" s="82"/>
    </row>
    <row r="40" spans="1:14" ht="17.5">
      <c r="A40" s="105" t="s">
        <v>93</v>
      </c>
      <c r="B40" s="170">
        <f t="shared" si="1"/>
        <v>0</v>
      </c>
      <c r="C40" s="170">
        <f t="shared" si="2"/>
        <v>0</v>
      </c>
      <c r="D40" s="170">
        <f t="shared" si="3"/>
        <v>0</v>
      </c>
      <c r="E40" s="166"/>
      <c r="F40" s="171">
        <v>0</v>
      </c>
      <c r="G40" s="169"/>
      <c r="H40" s="172">
        <f t="shared" si="4"/>
        <v>0</v>
      </c>
      <c r="I40" s="172">
        <f t="shared" si="5"/>
        <v>0</v>
      </c>
      <c r="J40" s="172">
        <f t="shared" si="6"/>
        <v>0</v>
      </c>
      <c r="K40" s="85">
        <v>0</v>
      </c>
      <c r="L40" s="84">
        <v>0</v>
      </c>
      <c r="M40" s="83">
        <v>0</v>
      </c>
      <c r="N40" s="82">
        <f>SUM(K40:M40)</f>
        <v>0</v>
      </c>
    </row>
    <row r="41" spans="1:14" ht="17.5">
      <c r="A41" s="105"/>
      <c r="B41" s="170"/>
      <c r="C41" s="170"/>
      <c r="D41" s="170"/>
      <c r="E41" s="166"/>
      <c r="F41" s="171"/>
      <c r="G41" s="169"/>
      <c r="H41" s="172"/>
      <c r="I41" s="172"/>
      <c r="J41" s="172"/>
      <c r="K41" s="64"/>
      <c r="L41" s="80"/>
      <c r="M41" s="82"/>
      <c r="N41" s="82"/>
    </row>
    <row r="42" spans="1:14" ht="17.5">
      <c r="A42" s="105" t="s">
        <v>94</v>
      </c>
      <c r="B42" s="170">
        <f t="shared" si="1"/>
        <v>0</v>
      </c>
      <c r="C42" s="170">
        <f t="shared" si="2"/>
        <v>0</v>
      </c>
      <c r="D42" s="170">
        <f t="shared" si="3"/>
        <v>0</v>
      </c>
      <c r="E42" s="166"/>
      <c r="F42" s="171">
        <v>0</v>
      </c>
      <c r="G42" s="169"/>
      <c r="H42" s="172">
        <f t="shared" si="4"/>
        <v>0</v>
      </c>
      <c r="I42" s="172">
        <f t="shared" si="5"/>
        <v>0</v>
      </c>
      <c r="J42" s="172">
        <f t="shared" si="6"/>
        <v>0</v>
      </c>
      <c r="K42" s="85">
        <v>0</v>
      </c>
      <c r="L42" s="84">
        <v>0</v>
      </c>
      <c r="M42" s="83">
        <v>0</v>
      </c>
      <c r="N42" s="82">
        <f>SUM(K42:M42)</f>
        <v>0</v>
      </c>
    </row>
    <row r="43" spans="1:14" ht="17.5">
      <c r="A43" s="105"/>
      <c r="B43" s="170"/>
      <c r="C43" s="170"/>
      <c r="D43" s="170"/>
      <c r="E43" s="166"/>
      <c r="F43" s="171"/>
      <c r="G43" s="169"/>
      <c r="H43" s="172"/>
      <c r="I43" s="172"/>
      <c r="J43" s="172"/>
      <c r="K43" s="77"/>
      <c r="L43" s="76"/>
      <c r="M43" s="75"/>
      <c r="N43" s="82"/>
    </row>
    <row r="44" spans="1:14" ht="17.5">
      <c r="A44" s="105" t="s">
        <v>95</v>
      </c>
      <c r="B44" s="170">
        <f t="shared" si="1"/>
        <v>0</v>
      </c>
      <c r="C44" s="170">
        <f t="shared" si="2"/>
        <v>0</v>
      </c>
      <c r="D44" s="170">
        <f t="shared" si="3"/>
        <v>0</v>
      </c>
      <c r="E44" s="166"/>
      <c r="F44" s="171">
        <v>0</v>
      </c>
      <c r="G44" s="169"/>
      <c r="H44" s="172">
        <f t="shared" si="4"/>
        <v>0</v>
      </c>
      <c r="I44" s="172">
        <f t="shared" si="5"/>
        <v>0</v>
      </c>
      <c r="J44" s="172">
        <f t="shared" si="6"/>
        <v>0</v>
      </c>
      <c r="K44" s="74">
        <v>0</v>
      </c>
      <c r="L44" s="73">
        <v>0</v>
      </c>
      <c r="M44" s="72">
        <v>0</v>
      </c>
      <c r="N44" s="82">
        <f>SUM(K44:M44)</f>
        <v>0</v>
      </c>
    </row>
    <row r="45" spans="1:14" ht="18.5" thickBot="1">
      <c r="A45" s="105" t="s">
        <v>68</v>
      </c>
      <c r="B45" s="173"/>
      <c r="C45" s="173"/>
      <c r="D45" s="173"/>
      <c r="E45" s="166"/>
      <c r="F45" s="169"/>
      <c r="G45" s="169"/>
      <c r="H45" s="173"/>
      <c r="I45" s="174"/>
      <c r="J45" s="175"/>
      <c r="K45" s="71"/>
      <c r="L45" s="70"/>
      <c r="M45" s="6"/>
      <c r="N45" s="6"/>
    </row>
    <row r="46" spans="1:14" ht="18" thickBot="1">
      <c r="A46" s="105" t="s">
        <v>73</v>
      </c>
      <c r="B46" s="173"/>
      <c r="C46" s="173"/>
      <c r="D46" s="173"/>
      <c r="E46" s="166"/>
      <c r="F46" s="176">
        <f>SUM(F22:F45)</f>
        <v>0</v>
      </c>
      <c r="G46" s="169"/>
      <c r="H46" s="177" t="s">
        <v>77</v>
      </c>
      <c r="I46" s="169"/>
      <c r="J46" s="178"/>
      <c r="K46" s="13"/>
    </row>
    <row r="47" spans="1:14" ht="18" thickBot="1">
      <c r="A47" s="105"/>
      <c r="B47" s="173"/>
      <c r="C47" s="173"/>
      <c r="D47" s="173"/>
      <c r="E47" s="166"/>
      <c r="F47" s="169"/>
      <c r="G47" s="169"/>
      <c r="H47" s="179" t="s">
        <v>74</v>
      </c>
      <c r="I47" s="179" t="s">
        <v>75</v>
      </c>
      <c r="J47" s="179" t="s">
        <v>76</v>
      </c>
      <c r="K47" s="87" t="s">
        <v>74</v>
      </c>
      <c r="L47" s="87" t="s">
        <v>75</v>
      </c>
      <c r="M47" s="87" t="s">
        <v>76</v>
      </c>
    </row>
    <row r="48" spans="1:14" ht="18" thickBot="1">
      <c r="A48" s="101" t="s">
        <v>105</v>
      </c>
      <c r="B48" s="180">
        <f>+H48</f>
        <v>0</v>
      </c>
      <c r="C48" s="180">
        <f>+I48</f>
        <v>0</v>
      </c>
      <c r="D48" s="180">
        <f>+J48</f>
        <v>0</v>
      </c>
      <c r="E48" s="181"/>
      <c r="F48" s="182">
        <v>0</v>
      </c>
      <c r="G48" s="183" t="s">
        <v>225</v>
      </c>
      <c r="H48" s="172">
        <f>+F48*K48</f>
        <v>0</v>
      </c>
      <c r="I48" s="172">
        <f>+F48*L48</f>
        <v>0</v>
      </c>
      <c r="J48" s="172">
        <f>+F48*M48</f>
        <v>0</v>
      </c>
      <c r="K48" s="74">
        <v>0</v>
      </c>
      <c r="L48" s="73">
        <v>0</v>
      </c>
      <c r="M48" s="72">
        <v>0</v>
      </c>
      <c r="N48" s="91">
        <f>SUM(K48:M48)</f>
        <v>0</v>
      </c>
    </row>
    <row r="49" spans="1:13" s="2" customFormat="1" ht="17.5">
      <c r="A49" s="106" t="s">
        <v>106</v>
      </c>
      <c r="B49" s="4"/>
      <c r="C49" s="4"/>
      <c r="D49" s="4"/>
      <c r="E49" s="4"/>
      <c r="F49" s="3"/>
      <c r="G49" s="3"/>
      <c r="H49" s="3"/>
      <c r="I49" s="3"/>
      <c r="J49" s="13"/>
      <c r="K49" s="13"/>
    </row>
    <row r="50" spans="1:13" s="2" customFormat="1" ht="17.5">
      <c r="A50" s="106"/>
      <c r="B50" s="4"/>
      <c r="C50" s="4"/>
      <c r="D50" s="4"/>
      <c r="E50" s="4"/>
      <c r="F50" s="3"/>
      <c r="G50" s="92"/>
      <c r="H50" s="94"/>
      <c r="I50" s="3"/>
      <c r="J50" s="13"/>
      <c r="K50" s="13"/>
    </row>
    <row r="51" spans="1:13" s="2" customFormat="1" ht="17.5">
      <c r="A51" s="106"/>
      <c r="B51" s="4"/>
      <c r="C51" s="4"/>
      <c r="D51" s="4"/>
      <c r="E51" s="4"/>
      <c r="F51" s="3"/>
      <c r="G51" s="3"/>
      <c r="H51" s="93"/>
      <c r="I51" s="3"/>
      <c r="J51" s="13"/>
      <c r="K51" s="13"/>
    </row>
    <row r="52" spans="1:13" s="2" customFormat="1" ht="13.9" customHeight="1" thickBot="1">
      <c r="A52" s="107"/>
      <c r="B52" s="39"/>
      <c r="C52" s="39"/>
      <c r="D52" s="39"/>
      <c r="E52" s="3"/>
      <c r="F52" s="98"/>
      <c r="G52" s="11"/>
      <c r="H52" s="11"/>
      <c r="I52" s="11"/>
      <c r="J52" s="13"/>
      <c r="K52" s="13"/>
    </row>
    <row r="53" spans="1:13" s="2" customFormat="1" ht="18" thickBot="1">
      <c r="A53" s="103" t="s">
        <v>96</v>
      </c>
      <c r="B53" s="90">
        <f>SUM(B13:B52)</f>
        <v>0</v>
      </c>
      <c r="C53" s="90">
        <f>SUM(C13:C52)</f>
        <v>0</v>
      </c>
      <c r="D53" s="90">
        <f>SUM(D13:D52)</f>
        <v>0</v>
      </c>
      <c r="E53" s="89"/>
      <c r="F53" s="99">
        <f>SUM(B53:D53)</f>
        <v>0</v>
      </c>
      <c r="G53" s="11"/>
      <c r="H53" s="11"/>
      <c r="I53" s="11"/>
      <c r="J53" s="13"/>
      <c r="K53" s="13"/>
    </row>
    <row r="54" spans="1:13" ht="18.5" thickBot="1">
      <c r="A54" s="107"/>
      <c r="B54" s="38"/>
      <c r="C54" s="38"/>
      <c r="D54" s="38"/>
      <c r="E54" s="3"/>
      <c r="F54" s="11"/>
      <c r="G54" s="11"/>
      <c r="H54" s="11"/>
      <c r="I54" s="11"/>
      <c r="J54" s="13"/>
      <c r="K54" s="13"/>
    </row>
    <row r="55" spans="1:13" ht="18" thickBot="1">
      <c r="A55" s="103" t="s">
        <v>107</v>
      </c>
      <c r="B55" s="16">
        <v>0</v>
      </c>
      <c r="C55" s="16">
        <v>0</v>
      </c>
      <c r="D55" s="16">
        <v>0</v>
      </c>
      <c r="E55" s="3"/>
      <c r="F55" s="164">
        <f>SUM(B55:D55)</f>
        <v>0</v>
      </c>
      <c r="G55" s="11" t="s">
        <v>202</v>
      </c>
      <c r="H55" s="11"/>
      <c r="I55" s="113" t="s">
        <v>110</v>
      </c>
      <c r="J55" s="13"/>
      <c r="K55" s="163">
        <v>0</v>
      </c>
    </row>
    <row r="56" spans="1:13" ht="13.9" customHeight="1">
      <c r="A56" s="107"/>
      <c r="B56" s="39"/>
      <c r="C56" s="39"/>
      <c r="D56" s="39"/>
      <c r="E56" s="3"/>
      <c r="F56" s="46"/>
      <c r="G56" s="11"/>
      <c r="H56" s="11"/>
      <c r="I56" s="11"/>
      <c r="J56" s="13"/>
      <c r="K56" s="13"/>
    </row>
    <row r="57" spans="1:13" ht="17.5">
      <c r="A57" s="103" t="s">
        <v>97</v>
      </c>
      <c r="B57" s="17">
        <f>IFERROR(B53/B55,0)</f>
        <v>0</v>
      </c>
      <c r="C57" s="17">
        <f>IFERROR(C53/C55,0)</f>
        <v>0</v>
      </c>
      <c r="D57" s="17">
        <f>IFERROR(D53/D55,0)</f>
        <v>0</v>
      </c>
      <c r="E57" s="3"/>
      <c r="F57" s="47"/>
      <c r="G57" s="11"/>
      <c r="H57" s="11"/>
      <c r="I57" s="11"/>
      <c r="J57" s="13"/>
      <c r="K57" s="13"/>
    </row>
    <row r="58" spans="1:13" ht="21.75" customHeight="1">
      <c r="A58" s="108"/>
      <c r="B58" s="1"/>
      <c r="C58" s="1"/>
      <c r="D58" s="1"/>
      <c r="E58" s="3"/>
      <c r="F58" s="11"/>
      <c r="G58" s="11"/>
      <c r="H58" s="11" t="s">
        <v>10</v>
      </c>
      <c r="I58" s="11"/>
      <c r="J58" s="13"/>
      <c r="K58" s="66"/>
      <c r="L58" s="67"/>
      <c r="M58" s="67"/>
    </row>
    <row r="59" spans="1:13" s="2" customFormat="1" ht="21.75" customHeight="1" thickBot="1">
      <c r="A59" s="109" t="s">
        <v>108</v>
      </c>
      <c r="B59" s="95">
        <f>+J60</f>
        <v>0</v>
      </c>
      <c r="C59" s="95">
        <f>+J60</f>
        <v>0</v>
      </c>
      <c r="D59" s="95">
        <f>+J60</f>
        <v>0</v>
      </c>
      <c r="E59" s="3"/>
      <c r="F59" s="88">
        <v>0</v>
      </c>
      <c r="G59" s="11"/>
      <c r="H59" s="113" t="s">
        <v>78</v>
      </c>
      <c r="I59" s="11"/>
      <c r="J59" s="162">
        <f>Reconcile!J66</f>
        <v>0</v>
      </c>
      <c r="K59" s="13"/>
    </row>
    <row r="60" spans="1:13" s="6" customFormat="1" ht="15.75" customHeight="1" thickBot="1">
      <c r="A60" s="110"/>
      <c r="E60" s="3"/>
      <c r="F60" s="15"/>
      <c r="G60" s="15"/>
      <c r="H60" s="114" t="s">
        <v>79</v>
      </c>
      <c r="I60" s="115" t="s">
        <v>80</v>
      </c>
      <c r="J60" s="126">
        <f>IFERROR(-J59/F55,0)</f>
        <v>0</v>
      </c>
      <c r="K60" s="15"/>
    </row>
    <row r="61" spans="1:13" s="6" customFormat="1" ht="15.75" customHeight="1" thickBot="1">
      <c r="A61" s="110"/>
      <c r="E61" s="3"/>
      <c r="F61" s="15"/>
      <c r="G61" s="15"/>
      <c r="H61" s="15"/>
      <c r="I61" s="68"/>
      <c r="J61" s="96"/>
      <c r="K61" s="15"/>
    </row>
    <row r="62" spans="1:13" s="2" customFormat="1" ht="19.5" thickBot="1">
      <c r="A62" s="103" t="s">
        <v>98</v>
      </c>
      <c r="B62" s="40">
        <v>0</v>
      </c>
      <c r="C62" s="40">
        <v>0</v>
      </c>
      <c r="D62" s="40">
        <v>0</v>
      </c>
      <c r="E62" s="3"/>
      <c r="F62" s="45">
        <f>SUM(B62:D62)</f>
        <v>0</v>
      </c>
      <c r="G62" s="11"/>
      <c r="H62" s="11"/>
      <c r="I62" s="113" t="s">
        <v>82</v>
      </c>
      <c r="J62" s="127">
        <f>SUM(K62:N62)</f>
        <v>0</v>
      </c>
      <c r="K62" s="128">
        <f>+B62*B55</f>
        <v>0</v>
      </c>
      <c r="L62" s="129">
        <f>+C62*C55</f>
        <v>0</v>
      </c>
      <c r="M62" s="128">
        <f>+D62*D55</f>
        <v>0</v>
      </c>
    </row>
    <row r="63" spans="1:13" s="2" customFormat="1" ht="24.75" customHeight="1">
      <c r="A63" s="111"/>
      <c r="B63" s="4"/>
      <c r="C63" s="4"/>
      <c r="D63" s="3"/>
      <c r="E63" s="3"/>
      <c r="F63" s="3"/>
      <c r="G63" s="3"/>
      <c r="H63" s="3"/>
      <c r="I63" s="3"/>
    </row>
    <row r="64" spans="1:13" s="2" customFormat="1" ht="17.5">
      <c r="A64" s="59" t="s">
        <v>236</v>
      </c>
      <c r="B64" s="42">
        <f>+B57+B62+B59</f>
        <v>0</v>
      </c>
      <c r="C64" s="42">
        <f>+C57+C62+C59</f>
        <v>0</v>
      </c>
      <c r="D64" s="42">
        <f>+D57+D62+D59</f>
        <v>0</v>
      </c>
      <c r="E64" s="3"/>
      <c r="F64" s="134"/>
      <c r="G64" s="3"/>
      <c r="H64" s="113" t="s">
        <v>111</v>
      </c>
      <c r="I64" s="3"/>
      <c r="J64" s="130">
        <f>+(B64*B55)+(C64*C55)+(D64*D55)</f>
        <v>0</v>
      </c>
    </row>
    <row r="65" spans="1:10" s="2" customFormat="1" ht="27" customHeight="1">
      <c r="A65" s="111"/>
      <c r="B65" s="4"/>
      <c r="C65" s="4"/>
      <c r="D65" s="3"/>
      <c r="E65" s="3"/>
      <c r="F65" s="3"/>
      <c r="G65" s="3"/>
      <c r="H65" s="113" t="s">
        <v>83</v>
      </c>
      <c r="J65" s="130">
        <f>+F59</f>
        <v>0</v>
      </c>
    </row>
    <row r="66" spans="1:10" s="2" customFormat="1" ht="18">
      <c r="A66" s="69" t="s">
        <v>99</v>
      </c>
      <c r="B66" s="61">
        <f>B64*0.63</f>
        <v>0</v>
      </c>
      <c r="C66" s="61">
        <f>C64*0.63</f>
        <v>0</v>
      </c>
      <c r="D66" s="61">
        <f>D64*0.63</f>
        <v>0</v>
      </c>
      <c r="E66" s="4"/>
      <c r="F66" s="204" t="s">
        <v>238</v>
      </c>
      <c r="G66" s="3"/>
      <c r="H66" s="116" t="s">
        <v>84</v>
      </c>
      <c r="I66" s="97"/>
      <c r="J66" s="131">
        <f>-J62</f>
        <v>0</v>
      </c>
    </row>
    <row r="67" spans="1:10" s="2" customFormat="1" ht="18" thickBot="1">
      <c r="A67" s="69" t="s">
        <v>70</v>
      </c>
      <c r="B67" s="135">
        <f>IFERROR(+B66/(B57+B59),0)</f>
        <v>0</v>
      </c>
      <c r="C67" s="135">
        <f>IFERROR(+C66/(C57+C59),0)</f>
        <v>0</v>
      </c>
      <c r="D67" s="135">
        <f>IFERROR(+D66/(D57+D59),0)</f>
        <v>0</v>
      </c>
      <c r="E67" s="4"/>
      <c r="F67" s="118" t="s">
        <v>81</v>
      </c>
      <c r="G67" s="3"/>
      <c r="H67" s="3"/>
      <c r="I67" s="97"/>
      <c r="J67" s="132"/>
    </row>
    <row r="68" spans="1:10" s="2" customFormat="1" ht="18.5" thickBot="1">
      <c r="A68" s="112"/>
      <c r="B68" s="63"/>
      <c r="C68" s="63"/>
      <c r="D68" s="63"/>
      <c r="E68" s="4"/>
      <c r="F68" s="3"/>
      <c r="G68" s="3"/>
      <c r="H68" s="117" t="s">
        <v>112</v>
      </c>
      <c r="I68" s="97"/>
      <c r="J68" s="133">
        <f>SUM(J64:J67)</f>
        <v>0</v>
      </c>
    </row>
    <row r="69" spans="1:10" s="2" customFormat="1" ht="18" thickBot="1">
      <c r="A69" s="58" t="s">
        <v>235</v>
      </c>
      <c r="B69" s="62">
        <f>+B57+B59+B66</f>
        <v>0</v>
      </c>
      <c r="C69" s="62">
        <f>+C57+C59+C66</f>
        <v>0</v>
      </c>
      <c r="D69" s="62">
        <f>+D57+D59+D66</f>
        <v>0</v>
      </c>
      <c r="E69" s="4"/>
      <c r="F69" s="3"/>
      <c r="G69" s="3"/>
      <c r="H69" s="3"/>
      <c r="I69" s="97"/>
      <c r="J69" s="132"/>
    </row>
    <row r="70" spans="1:10" s="2" customFormat="1" ht="18" thickBot="1">
      <c r="A70" s="69"/>
      <c r="B70" s="63"/>
      <c r="C70" s="63"/>
      <c r="D70" s="63"/>
      <c r="E70" s="4"/>
      <c r="F70" s="3"/>
      <c r="G70" s="3"/>
      <c r="H70" s="117" t="s">
        <v>85</v>
      </c>
      <c r="I70" s="3"/>
      <c r="J70" s="99">
        <f>+F53</f>
        <v>0</v>
      </c>
    </row>
    <row r="71" spans="1:10" s="2" customFormat="1" ht="17.5">
      <c r="A71" s="69" t="s">
        <v>230</v>
      </c>
      <c r="B71" s="61">
        <v>0</v>
      </c>
      <c r="C71" s="61">
        <v>0</v>
      </c>
      <c r="D71" s="61">
        <v>0</v>
      </c>
      <c r="E71" s="4"/>
      <c r="F71" s="3"/>
      <c r="G71" s="3"/>
      <c r="H71" s="3"/>
      <c r="I71" s="3"/>
    </row>
    <row r="72" spans="1:10" s="2" customFormat="1" ht="17.5">
      <c r="A72" s="69" t="s">
        <v>231</v>
      </c>
      <c r="B72" s="206"/>
      <c r="C72" s="206"/>
      <c r="D72" s="206"/>
      <c r="E72" s="4"/>
      <c r="F72" s="3"/>
      <c r="G72" s="3"/>
      <c r="H72" s="3"/>
      <c r="I72" s="3"/>
    </row>
    <row r="73" spans="1:10" s="2" customFormat="1" ht="17.5">
      <c r="A73" s="203" t="s">
        <v>234</v>
      </c>
      <c r="B73" s="4"/>
      <c r="C73" s="4"/>
      <c r="D73" s="4"/>
      <c r="E73" s="4"/>
      <c r="F73" s="3"/>
      <c r="G73" s="3"/>
      <c r="H73" s="3"/>
      <c r="I73" s="3"/>
    </row>
    <row r="74" spans="1:10" s="2" customFormat="1" ht="17.5">
      <c r="A74" s="203"/>
      <c r="B74" s="4"/>
      <c r="C74" s="4"/>
      <c r="D74" s="4"/>
      <c r="E74" s="4"/>
      <c r="F74" s="3"/>
      <c r="G74" s="3"/>
      <c r="H74" s="3"/>
      <c r="I74" s="3"/>
    </row>
    <row r="75" spans="1:10" s="2" customFormat="1" ht="17.5">
      <c r="A75" s="69" t="s">
        <v>109</v>
      </c>
      <c r="B75" s="60">
        <v>0</v>
      </c>
      <c r="C75" s="60">
        <v>0</v>
      </c>
      <c r="D75" s="60">
        <v>0</v>
      </c>
      <c r="E75" s="4"/>
      <c r="F75" s="3"/>
      <c r="G75" s="3"/>
      <c r="H75" s="3"/>
      <c r="I75" s="3"/>
    </row>
    <row r="76" spans="1:10" s="2" customFormat="1">
      <c r="A76" s="7"/>
      <c r="B76" s="4"/>
      <c r="C76" s="4"/>
      <c r="D76" s="3"/>
      <c r="E76" s="3"/>
      <c r="F76" s="3"/>
      <c r="G76" s="3"/>
      <c r="H76" s="3"/>
      <c r="I76" s="3"/>
    </row>
    <row r="77" spans="1:10" s="2" customFormat="1">
      <c r="A77" s="7"/>
      <c r="B77" s="4"/>
      <c r="C77" s="4"/>
      <c r="D77" s="3"/>
      <c r="E77" s="3"/>
      <c r="F77" s="3"/>
      <c r="G77" s="3"/>
      <c r="H77" s="3"/>
      <c r="I77" s="3"/>
    </row>
    <row r="78" spans="1:10" s="2" customFormat="1">
      <c r="A78" s="7"/>
      <c r="B78" s="4"/>
      <c r="C78" s="4"/>
      <c r="D78" s="3"/>
      <c r="E78" s="3"/>
      <c r="F78" s="3"/>
      <c r="G78" s="3"/>
      <c r="H78" s="3"/>
      <c r="I78" s="3"/>
    </row>
    <row r="79" spans="1:10" s="2" customFormat="1">
      <c r="A79" s="7"/>
      <c r="B79" s="4"/>
      <c r="C79" s="4"/>
      <c r="D79" s="3"/>
      <c r="E79" s="3"/>
      <c r="F79" s="3"/>
      <c r="G79" s="3"/>
      <c r="H79" s="3"/>
      <c r="I79" s="3"/>
    </row>
    <row r="80" spans="1:10" s="2" customFormat="1">
      <c r="A80" s="7"/>
      <c r="B80" s="4"/>
      <c r="C80" s="4"/>
      <c r="D80" s="3"/>
      <c r="E80" s="3"/>
      <c r="F80" s="3"/>
      <c r="G80" s="3"/>
      <c r="H80" s="3"/>
      <c r="I80" s="3"/>
    </row>
    <row r="81" spans="1:11" s="2" customFormat="1">
      <c r="A81" s="7"/>
      <c r="B81" s="4"/>
      <c r="C81" s="4"/>
      <c r="D81" s="3"/>
      <c r="E81" s="3"/>
      <c r="F81" s="3"/>
      <c r="G81" s="3"/>
      <c r="H81" s="3"/>
      <c r="I81" s="3"/>
    </row>
    <row r="82" spans="1:11" s="2" customFormat="1">
      <c r="A82" s="7"/>
      <c r="B82" s="4"/>
      <c r="C82" s="4"/>
      <c r="D82" s="3"/>
      <c r="E82" s="3"/>
      <c r="F82" s="3"/>
      <c r="G82" s="3"/>
      <c r="H82" s="3"/>
      <c r="I82" s="3"/>
    </row>
    <row r="83" spans="1:11" s="2" customFormat="1">
      <c r="A83" s="7"/>
      <c r="B83" s="4"/>
      <c r="C83" s="4"/>
      <c r="D83" s="3"/>
      <c r="E83" s="3"/>
      <c r="F83" s="3"/>
      <c r="G83" s="3"/>
      <c r="H83" s="3"/>
      <c r="I83" s="3"/>
    </row>
    <row r="84" spans="1:11" s="2" customFormat="1">
      <c r="A84" s="7"/>
      <c r="B84" s="4"/>
      <c r="C84" s="4"/>
      <c r="D84" s="3"/>
      <c r="E84" s="3"/>
      <c r="F84" s="3"/>
      <c r="G84" s="3"/>
      <c r="H84" s="3"/>
      <c r="I84" s="3"/>
    </row>
    <row r="85" spans="1:11" s="2" customFormat="1">
      <c r="A85" s="7"/>
      <c r="B85" s="4"/>
      <c r="C85" s="4"/>
      <c r="D85" s="3"/>
      <c r="E85" s="3"/>
      <c r="F85" s="3"/>
      <c r="G85" s="3"/>
      <c r="H85" s="3"/>
      <c r="I85" s="3"/>
    </row>
    <row r="86" spans="1:11" s="2" customFormat="1">
      <c r="A86" s="7"/>
      <c r="B86" s="4"/>
      <c r="C86" s="4"/>
      <c r="D86" s="3"/>
      <c r="E86" s="3"/>
      <c r="F86" s="3"/>
      <c r="G86" s="3"/>
      <c r="H86" s="3"/>
      <c r="I86" s="3"/>
    </row>
    <row r="87" spans="1:11" s="2" customFormat="1">
      <c r="A87" s="7"/>
      <c r="B87" s="4"/>
      <c r="C87" s="4"/>
      <c r="D87" s="3"/>
      <c r="E87" s="3"/>
      <c r="F87" s="3"/>
      <c r="G87" s="3"/>
      <c r="H87" s="3"/>
      <c r="I87" s="3"/>
    </row>
    <row r="88" spans="1:11" s="2" customFormat="1">
      <c r="A88" s="7"/>
      <c r="B88" s="4"/>
      <c r="C88" s="4"/>
      <c r="D88" s="3"/>
      <c r="E88" s="3"/>
      <c r="F88" s="3"/>
      <c r="G88" s="3"/>
      <c r="H88" s="3"/>
      <c r="I88" s="3"/>
    </row>
    <row r="89" spans="1:11">
      <c r="B89" s="4"/>
      <c r="C89" s="4"/>
      <c r="I89" s="3"/>
      <c r="K89" s="2"/>
    </row>
  </sheetData>
  <mergeCells count="2">
    <mergeCell ref="B5:D5"/>
    <mergeCell ref="A1:J1"/>
  </mergeCells>
  <pageMargins left="0.25" right="0.25" top="0.75" bottom="0.75" header="0.3" footer="0.3"/>
  <pageSetup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5"/>
  <sheetViews>
    <sheetView zoomScale="70" zoomScaleNormal="70" workbookViewId="0">
      <selection activeCell="H15" sqref="H15"/>
    </sheetView>
  </sheetViews>
  <sheetFormatPr defaultColWidth="8.81640625" defaultRowHeight="14.5"/>
  <cols>
    <col min="1" max="2" width="8.81640625" style="10"/>
    <col min="3" max="3" width="45.81640625" style="10" customWidth="1"/>
    <col min="4" max="4" width="16.26953125" style="10" customWidth="1"/>
    <col min="5" max="6" width="3.81640625" style="10" customWidth="1"/>
    <col min="7" max="7" width="13.54296875" style="10" customWidth="1"/>
    <col min="8" max="16384" width="8.81640625" style="10"/>
  </cols>
  <sheetData>
    <row r="1" spans="1:13" ht="20">
      <c r="A1" s="23" t="s">
        <v>36</v>
      </c>
      <c r="B1" s="24"/>
      <c r="C1" s="25"/>
      <c r="D1" s="25"/>
      <c r="E1" s="25"/>
      <c r="F1" s="25"/>
      <c r="G1" s="25"/>
      <c r="H1" s="25"/>
      <c r="I1" s="25"/>
      <c r="J1" s="25"/>
    </row>
    <row r="2" spans="1:13" ht="20">
      <c r="A2" s="23" t="s">
        <v>226</v>
      </c>
      <c r="B2" s="24"/>
      <c r="C2" s="25"/>
      <c r="D2" s="25"/>
      <c r="E2" s="25"/>
      <c r="F2" s="25"/>
      <c r="G2" s="25"/>
      <c r="H2" s="25"/>
      <c r="I2" s="25"/>
      <c r="J2" s="25"/>
    </row>
    <row r="3" spans="1:13" ht="20">
      <c r="A3" s="23" t="s">
        <v>227</v>
      </c>
      <c r="B3" s="24"/>
      <c r="C3" s="25"/>
      <c r="D3" s="205"/>
      <c r="E3" s="25"/>
      <c r="F3" s="25"/>
      <c r="G3" s="25"/>
      <c r="H3" s="25"/>
      <c r="I3" s="25"/>
      <c r="J3" s="25"/>
    </row>
    <row r="4" spans="1:13" ht="16.899999999999999" customHeight="1">
      <c r="A4" s="18" t="s">
        <v>233</v>
      </c>
      <c r="B4" s="20"/>
      <c r="C4" s="20"/>
      <c r="D4" s="20"/>
      <c r="E4" s="25"/>
      <c r="F4" s="25"/>
      <c r="G4" s="202"/>
      <c r="H4" s="25"/>
      <c r="I4" s="25"/>
      <c r="J4" s="25"/>
    </row>
    <row r="5" spans="1:13" ht="16.899999999999999" customHeight="1">
      <c r="A5" s="18"/>
      <c r="B5" s="20"/>
      <c r="C5" s="20"/>
      <c r="D5" s="20"/>
      <c r="E5" s="25"/>
      <c r="F5" s="25"/>
      <c r="G5" s="25"/>
      <c r="H5" s="25"/>
      <c r="I5" s="25"/>
      <c r="J5" s="25"/>
    </row>
    <row r="6" spans="1:13" ht="63" customHeight="1">
      <c r="A6" s="186" t="s">
        <v>14</v>
      </c>
      <c r="B6" s="186"/>
      <c r="C6" s="187"/>
      <c r="D6" s="188" t="s">
        <v>15</v>
      </c>
      <c r="E6" s="189" t="s">
        <v>10</v>
      </c>
      <c r="F6" s="189"/>
      <c r="G6" s="212" t="s">
        <v>232</v>
      </c>
      <c r="H6" s="212"/>
      <c r="I6" s="212"/>
      <c r="J6" s="212"/>
      <c r="K6" s="212"/>
      <c r="L6" s="212"/>
      <c r="M6" s="212"/>
    </row>
    <row r="7" spans="1:13" ht="21">
      <c r="A7" s="187" t="s">
        <v>16</v>
      </c>
      <c r="B7" s="187"/>
      <c r="C7" s="187"/>
      <c r="D7" s="191">
        <f>52*40</f>
        <v>2080</v>
      </c>
      <c r="E7" s="187"/>
      <c r="F7" s="187"/>
      <c r="G7" s="221" t="s">
        <v>17</v>
      </c>
      <c r="H7" s="221"/>
      <c r="I7" s="187"/>
      <c r="J7" s="187"/>
      <c r="K7" s="190"/>
      <c r="L7" s="190"/>
      <c r="M7" s="190"/>
    </row>
    <row r="8" spans="1:13" ht="21">
      <c r="A8" s="187" t="s">
        <v>18</v>
      </c>
      <c r="B8" s="187"/>
      <c r="C8" s="187"/>
      <c r="D8" s="200">
        <v>-96</v>
      </c>
      <c r="E8" s="187"/>
      <c r="F8" s="187"/>
      <c r="G8" s="221" t="s">
        <v>206</v>
      </c>
      <c r="H8" s="221"/>
      <c r="I8" s="187"/>
      <c r="J8" s="187"/>
      <c r="K8" s="192"/>
      <c r="L8" s="190"/>
      <c r="M8" s="190"/>
    </row>
    <row r="9" spans="1:13" ht="21">
      <c r="A9" s="187" t="s">
        <v>19</v>
      </c>
      <c r="B9" s="187"/>
      <c r="C9" s="187"/>
      <c r="D9" s="200">
        <v>-176</v>
      </c>
      <c r="E9" s="187"/>
      <c r="F9" s="187"/>
      <c r="G9" s="221" t="s">
        <v>20</v>
      </c>
      <c r="H9" s="221"/>
      <c r="I9" s="187"/>
      <c r="J9" s="187"/>
      <c r="K9" s="190"/>
      <c r="L9" s="190"/>
      <c r="M9" s="190"/>
    </row>
    <row r="10" spans="1:13" ht="21">
      <c r="A10" s="187" t="s">
        <v>214</v>
      </c>
      <c r="B10" s="187"/>
      <c r="C10" s="187"/>
      <c r="D10" s="200">
        <v>-48</v>
      </c>
      <c r="E10" s="187"/>
      <c r="F10" s="187"/>
      <c r="G10" s="221" t="s">
        <v>211</v>
      </c>
      <c r="H10" s="221"/>
      <c r="I10" s="187"/>
      <c r="J10" s="187"/>
      <c r="K10" s="190"/>
      <c r="L10" s="190"/>
      <c r="M10" s="190"/>
    </row>
    <row r="11" spans="1:13" ht="23.5">
      <c r="A11" s="187" t="s">
        <v>21</v>
      </c>
      <c r="B11" s="187"/>
      <c r="C11" s="187"/>
      <c r="D11" s="201">
        <v>-121</v>
      </c>
      <c r="E11" s="187"/>
      <c r="F11" s="187"/>
      <c r="G11" s="221" t="s">
        <v>205</v>
      </c>
      <c r="H11" s="221"/>
      <c r="I11" s="187"/>
      <c r="J11" s="187"/>
      <c r="K11" s="190"/>
      <c r="L11" s="190"/>
      <c r="M11" s="190"/>
    </row>
    <row r="12" spans="1:13" ht="21">
      <c r="A12" s="187"/>
      <c r="B12" s="187"/>
      <c r="C12" s="187"/>
      <c r="D12" s="187"/>
      <c r="E12" s="187"/>
      <c r="F12" s="187"/>
      <c r="G12" s="187"/>
      <c r="H12" s="187"/>
      <c r="I12" s="187"/>
      <c r="J12" s="187"/>
      <c r="K12" s="190"/>
      <c r="L12" s="190"/>
      <c r="M12" s="190"/>
    </row>
    <row r="13" spans="1:13" ht="21">
      <c r="A13" s="187" t="s">
        <v>207</v>
      </c>
      <c r="B13" s="187"/>
      <c r="C13" s="187"/>
      <c r="K13" s="190"/>
      <c r="L13" s="190"/>
      <c r="M13" s="190"/>
    </row>
    <row r="14" spans="1:13" ht="21">
      <c r="A14" s="187" t="s">
        <v>221</v>
      </c>
      <c r="B14" s="187"/>
      <c r="C14" s="187"/>
      <c r="D14" s="200">
        <v>-24</v>
      </c>
      <c r="K14" s="190"/>
      <c r="L14" s="190"/>
      <c r="M14" s="190"/>
    </row>
    <row r="15" spans="1:13" ht="21">
      <c r="A15" s="187" t="s">
        <v>212</v>
      </c>
      <c r="B15" s="187"/>
      <c r="C15" s="187"/>
      <c r="D15" s="200">
        <v>-8</v>
      </c>
      <c r="K15" s="190"/>
      <c r="L15" s="190"/>
      <c r="M15" s="190"/>
    </row>
    <row r="16" spans="1:13" ht="21">
      <c r="A16" s="187" t="s">
        <v>218</v>
      </c>
      <c r="B16" s="187"/>
      <c r="C16" s="187"/>
      <c r="D16" s="200">
        <v>-8</v>
      </c>
      <c r="K16" s="190"/>
      <c r="L16" s="190"/>
      <c r="M16" s="190"/>
    </row>
    <row r="17" spans="1:13" ht="21">
      <c r="A17" s="187" t="s">
        <v>220</v>
      </c>
      <c r="B17" s="187"/>
      <c r="C17" s="187"/>
      <c r="D17" s="200">
        <v>-24</v>
      </c>
      <c r="K17" s="190"/>
      <c r="L17" s="190"/>
      <c r="M17" s="190"/>
    </row>
    <row r="18" spans="1:13" ht="21">
      <c r="A18" s="187" t="s">
        <v>209</v>
      </c>
      <c r="B18" s="187"/>
      <c r="C18" s="187"/>
      <c r="D18" s="200">
        <v>-4</v>
      </c>
      <c r="K18" s="190"/>
      <c r="L18" s="190"/>
      <c r="M18" s="190"/>
    </row>
    <row r="19" spans="1:13" ht="21">
      <c r="A19" s="187" t="s">
        <v>215</v>
      </c>
      <c r="B19" s="187"/>
      <c r="C19" s="187"/>
      <c r="D19" s="200">
        <v>-24</v>
      </c>
      <c r="K19" s="190"/>
      <c r="L19" s="190"/>
      <c r="M19" s="190"/>
    </row>
    <row r="20" spans="1:13" ht="21">
      <c r="A20" s="187" t="s">
        <v>216</v>
      </c>
      <c r="B20" s="187"/>
      <c r="C20" s="187"/>
      <c r="D20" s="200">
        <v>-192</v>
      </c>
      <c r="E20" s="187"/>
      <c r="F20" s="187"/>
      <c r="G20" s="187" t="s">
        <v>213</v>
      </c>
      <c r="H20" s="187"/>
      <c r="I20" s="187"/>
      <c r="J20" s="187"/>
      <c r="K20" s="190"/>
      <c r="L20" s="190"/>
      <c r="M20" s="190"/>
    </row>
    <row r="21" spans="1:13" ht="21">
      <c r="A21" s="187" t="s">
        <v>208</v>
      </c>
      <c r="B21" s="187"/>
      <c r="C21" s="187"/>
      <c r="D21" s="200">
        <v>-111</v>
      </c>
      <c r="E21" s="187"/>
      <c r="F21" s="187"/>
      <c r="G21" s="187" t="s">
        <v>210</v>
      </c>
      <c r="H21" s="187"/>
      <c r="I21" s="187"/>
      <c r="J21" s="187"/>
      <c r="K21" s="190"/>
      <c r="L21" s="190"/>
      <c r="M21" s="190"/>
    </row>
    <row r="22" spans="1:13" ht="21">
      <c r="A22" s="187" t="s">
        <v>219</v>
      </c>
      <c r="B22" s="187"/>
      <c r="C22" s="187"/>
      <c r="D22" s="200">
        <v>-100</v>
      </c>
      <c r="E22" s="187"/>
      <c r="F22" s="187"/>
      <c r="G22" s="187" t="s">
        <v>217</v>
      </c>
      <c r="H22" s="187"/>
      <c r="I22" s="187"/>
      <c r="J22" s="187"/>
      <c r="K22" s="190"/>
      <c r="L22" s="190"/>
      <c r="M22" s="190"/>
    </row>
    <row r="23" spans="1:13" ht="21">
      <c r="A23" s="187"/>
      <c r="B23" s="187"/>
      <c r="C23" s="187"/>
      <c r="D23" s="187"/>
      <c r="E23" s="187"/>
      <c r="F23" s="187"/>
      <c r="G23" s="187"/>
      <c r="H23" s="187"/>
      <c r="I23" s="187"/>
      <c r="J23" s="187"/>
      <c r="K23" s="190"/>
      <c r="L23" s="190"/>
      <c r="M23" s="190"/>
    </row>
    <row r="24" spans="1:13" ht="21">
      <c r="A24" s="187" t="s">
        <v>22</v>
      </c>
      <c r="B24" s="187"/>
      <c r="C24" s="187"/>
      <c r="D24" s="193">
        <f>SUM(D7:D22)</f>
        <v>1144</v>
      </c>
      <c r="E24" s="187"/>
      <c r="F24" s="187"/>
      <c r="G24" s="187"/>
      <c r="H24" s="187"/>
      <c r="I24" s="187"/>
      <c r="J24" s="187"/>
      <c r="K24" s="190"/>
      <c r="L24" s="190"/>
      <c r="M24" s="190"/>
    </row>
    <row r="25" spans="1:13" ht="7.9" customHeight="1">
      <c r="A25" s="187"/>
      <c r="B25" s="187"/>
      <c r="C25" s="187"/>
      <c r="D25" s="187"/>
      <c r="E25" s="187"/>
      <c r="F25" s="187"/>
      <c r="G25" s="187"/>
      <c r="H25" s="187"/>
      <c r="I25" s="187"/>
      <c r="J25" s="187"/>
      <c r="K25" s="190"/>
      <c r="L25" s="190"/>
      <c r="M25" s="190"/>
    </row>
    <row r="26" spans="1:13" ht="21">
      <c r="A26" s="194" t="s">
        <v>23</v>
      </c>
      <c r="B26" s="194"/>
      <c r="C26" s="187"/>
      <c r="D26" s="194"/>
      <c r="E26" s="194"/>
      <c r="F26" s="194"/>
      <c r="G26" s="194"/>
      <c r="H26" s="187"/>
      <c r="I26" s="187"/>
      <c r="J26" s="187"/>
      <c r="K26" s="190"/>
      <c r="L26" s="190"/>
      <c r="M26" s="190"/>
    </row>
    <row r="27" spans="1:13" ht="21">
      <c r="A27" s="187" t="s">
        <v>8</v>
      </c>
      <c r="B27" s="187"/>
      <c r="C27" s="187"/>
      <c r="D27" s="195">
        <v>100000</v>
      </c>
      <c r="E27" s="194"/>
      <c r="F27" s="194"/>
      <c r="G27" s="194"/>
      <c r="H27" s="187"/>
      <c r="I27" s="187"/>
      <c r="J27" s="187"/>
      <c r="K27" s="190"/>
      <c r="L27" s="190"/>
      <c r="M27" s="190"/>
    </row>
    <row r="28" spans="1:13" ht="21">
      <c r="A28" s="187" t="s">
        <v>10</v>
      </c>
      <c r="B28" s="187"/>
      <c r="C28" s="187"/>
      <c r="D28" s="194"/>
      <c r="E28" s="194"/>
      <c r="F28" s="194"/>
      <c r="G28" s="194"/>
      <c r="H28" s="187"/>
      <c r="I28" s="187"/>
      <c r="J28" s="187"/>
      <c r="K28" s="190"/>
      <c r="L28" s="190"/>
      <c r="M28" s="190"/>
    </row>
    <row r="29" spans="1:13" ht="21">
      <c r="A29" s="187" t="s">
        <v>24</v>
      </c>
      <c r="B29" s="187"/>
      <c r="C29" s="187"/>
      <c r="D29" s="191">
        <f>D24</f>
        <v>1144</v>
      </c>
      <c r="E29" s="194"/>
      <c r="F29" s="194"/>
      <c r="G29" s="194"/>
      <c r="H29" s="187"/>
      <c r="I29" s="187"/>
      <c r="J29" s="187"/>
      <c r="K29" s="190"/>
      <c r="L29" s="190"/>
      <c r="M29" s="190"/>
    </row>
    <row r="30" spans="1:13" ht="21">
      <c r="A30" s="187" t="s">
        <v>25</v>
      </c>
      <c r="B30" s="187"/>
      <c r="C30" s="187"/>
      <c r="D30" s="196">
        <f>D27/D29</f>
        <v>87.412587412587413</v>
      </c>
      <c r="E30" s="194"/>
      <c r="F30" s="194"/>
      <c r="G30" s="194"/>
      <c r="H30" s="187"/>
      <c r="I30" s="187"/>
      <c r="J30" s="187"/>
      <c r="K30" s="190"/>
      <c r="L30" s="190"/>
      <c r="M30" s="190"/>
    </row>
    <row r="31" spans="1:13" ht="23.5">
      <c r="A31" s="187" t="s">
        <v>26</v>
      </c>
      <c r="B31" s="187"/>
      <c r="C31" s="187"/>
      <c r="D31" s="197" t="s">
        <v>204</v>
      </c>
      <c r="E31" s="194"/>
      <c r="F31" s="194"/>
      <c r="G31" s="187"/>
      <c r="H31" s="187"/>
      <c r="I31" s="187"/>
      <c r="J31" s="187"/>
      <c r="K31" s="190"/>
      <c r="L31" s="190"/>
      <c r="M31" s="190"/>
    </row>
    <row r="32" spans="1:13" ht="9" customHeight="1">
      <c r="A32" s="187"/>
      <c r="B32" s="187"/>
      <c r="C32" s="187"/>
      <c r="D32" s="187"/>
      <c r="E32" s="194"/>
      <c r="F32" s="194"/>
      <c r="G32" s="187"/>
      <c r="H32" s="187"/>
      <c r="I32" s="187"/>
      <c r="J32" s="187"/>
      <c r="K32" s="190"/>
      <c r="L32" s="190"/>
      <c r="M32" s="190"/>
    </row>
    <row r="33" spans="1:13" ht="18" customHeight="1">
      <c r="A33" s="211" t="s">
        <v>27</v>
      </c>
      <c r="B33" s="211"/>
      <c r="C33" s="211"/>
      <c r="D33" s="198">
        <f>+D30*D29</f>
        <v>100000</v>
      </c>
      <c r="E33" s="194"/>
      <c r="F33" s="194"/>
      <c r="G33" s="187"/>
      <c r="H33" s="187"/>
      <c r="I33" s="187"/>
      <c r="J33" s="187"/>
      <c r="K33" s="190"/>
      <c r="L33" s="190"/>
      <c r="M33" s="190"/>
    </row>
    <row r="34" spans="1:13" ht="21">
      <c r="A34" s="187" t="s">
        <v>10</v>
      </c>
      <c r="B34" s="187"/>
      <c r="C34" s="187"/>
      <c r="D34" s="187" t="s">
        <v>10</v>
      </c>
      <c r="E34" s="194"/>
      <c r="F34" s="194"/>
      <c r="G34" s="187"/>
      <c r="H34" s="187"/>
      <c r="I34" s="187"/>
      <c r="J34" s="187"/>
      <c r="K34" s="190"/>
      <c r="L34" s="190"/>
      <c r="M34" s="190"/>
    </row>
    <row r="35" spans="1:13" ht="21">
      <c r="A35" s="187"/>
      <c r="B35" s="187"/>
      <c r="C35" s="187"/>
      <c r="D35" s="187"/>
      <c r="E35" s="187"/>
      <c r="F35" s="187"/>
      <c r="G35" s="187"/>
      <c r="H35" s="187"/>
      <c r="I35" s="187"/>
      <c r="J35" s="187"/>
      <c r="K35" s="190"/>
      <c r="L35" s="190"/>
      <c r="M35" s="190"/>
    </row>
    <row r="36" spans="1:13" ht="21">
      <c r="A36" s="187" t="s">
        <v>228</v>
      </c>
      <c r="B36" s="23"/>
      <c r="C36" s="187"/>
      <c r="D36" s="187"/>
      <c r="E36" s="187"/>
      <c r="F36" s="187"/>
      <c r="G36" s="187"/>
      <c r="H36" s="187"/>
      <c r="I36" s="187"/>
      <c r="J36" s="187"/>
      <c r="K36" s="190"/>
      <c r="L36" s="190"/>
      <c r="M36" s="190"/>
    </row>
    <row r="37" spans="1:13" ht="21">
      <c r="A37" s="187" t="s">
        <v>28</v>
      </c>
      <c r="B37" s="187"/>
      <c r="C37" s="187"/>
      <c r="D37" s="187"/>
      <c r="E37" s="187"/>
      <c r="F37" s="187"/>
      <c r="G37" s="187"/>
      <c r="H37" s="187"/>
      <c r="I37" s="187"/>
      <c r="J37" s="187"/>
      <c r="K37" s="190"/>
      <c r="L37" s="190"/>
      <c r="M37" s="190"/>
    </row>
    <row r="38" spans="1:13" ht="21">
      <c r="A38" s="187" t="s">
        <v>29</v>
      </c>
      <c r="B38" s="187"/>
      <c r="C38" s="187"/>
      <c r="D38" s="187"/>
      <c r="E38" s="187"/>
      <c r="F38" s="187"/>
      <c r="G38" s="187"/>
      <c r="H38" s="187"/>
      <c r="I38" s="187"/>
      <c r="J38" s="187"/>
      <c r="K38" s="190"/>
      <c r="L38" s="190"/>
      <c r="M38" s="190"/>
    </row>
    <row r="39" spans="1:13" ht="21">
      <c r="A39" s="187" t="s">
        <v>229</v>
      </c>
      <c r="B39" s="187"/>
      <c r="C39" s="187"/>
      <c r="D39" s="187"/>
      <c r="E39" s="187"/>
      <c r="F39" s="187"/>
      <c r="G39" s="187"/>
      <c r="H39" s="187"/>
      <c r="I39" s="187"/>
      <c r="J39" s="187"/>
      <c r="K39" s="187"/>
      <c r="L39" s="187"/>
      <c r="M39" s="190"/>
    </row>
    <row r="40" spans="1:13" ht="21">
      <c r="A40" s="190"/>
      <c r="B40" s="190"/>
      <c r="C40" s="190"/>
      <c r="D40" s="190"/>
      <c r="E40" s="190"/>
      <c r="F40" s="190"/>
      <c r="G40" s="190"/>
      <c r="H40" s="190"/>
      <c r="I40" s="190"/>
      <c r="J40" s="190"/>
      <c r="K40" s="190"/>
      <c r="L40" s="190"/>
      <c r="M40" s="190"/>
    </row>
    <row r="41" spans="1:13" ht="21">
      <c r="A41" s="190"/>
      <c r="B41" s="190"/>
      <c r="C41" s="190"/>
      <c r="D41" s="190"/>
      <c r="E41" s="190"/>
      <c r="F41" s="190"/>
      <c r="G41" s="190"/>
      <c r="H41" s="190"/>
      <c r="I41" s="190"/>
      <c r="J41" s="190"/>
      <c r="K41" s="190"/>
      <c r="L41" s="190"/>
      <c r="M41" s="190"/>
    </row>
    <row r="42" spans="1:13" ht="21">
      <c r="A42" s="190"/>
      <c r="B42" s="190"/>
      <c r="C42" s="190"/>
      <c r="D42" s="190"/>
      <c r="E42" s="190"/>
      <c r="F42" s="190"/>
      <c r="G42" s="190"/>
      <c r="H42" s="190"/>
      <c r="I42" s="190"/>
      <c r="J42" s="190"/>
      <c r="K42" s="190"/>
      <c r="L42" s="190"/>
      <c r="M42" s="190"/>
    </row>
    <row r="43" spans="1:13" ht="21">
      <c r="A43" s="190"/>
      <c r="B43" s="190"/>
      <c r="C43" s="190"/>
      <c r="D43" s="190"/>
      <c r="E43" s="190"/>
      <c r="F43" s="190"/>
      <c r="G43" s="190"/>
      <c r="H43" s="190"/>
      <c r="I43" s="190"/>
      <c r="J43" s="190"/>
      <c r="K43" s="190"/>
      <c r="L43" s="190"/>
      <c r="M43" s="190"/>
    </row>
    <row r="44" spans="1:13" ht="21">
      <c r="A44" s="190"/>
      <c r="B44" s="190"/>
      <c r="C44" s="190"/>
      <c r="D44" s="190"/>
      <c r="E44" s="190"/>
      <c r="F44" s="190"/>
      <c r="G44" s="190"/>
      <c r="H44" s="190"/>
      <c r="I44" s="190"/>
      <c r="J44" s="190"/>
      <c r="K44" s="190"/>
      <c r="L44" s="190"/>
      <c r="M44" s="190"/>
    </row>
    <row r="45" spans="1:13" ht="21">
      <c r="A45" s="190"/>
      <c r="B45" s="190"/>
      <c r="C45" s="190"/>
      <c r="D45" s="190"/>
      <c r="E45" s="190"/>
      <c r="F45" s="190"/>
      <c r="G45" s="190"/>
      <c r="H45" s="190"/>
      <c r="I45" s="190"/>
      <c r="J45" s="190"/>
      <c r="K45" s="190"/>
      <c r="L45" s="190"/>
      <c r="M45" s="190"/>
    </row>
  </sheetData>
  <mergeCells count="2">
    <mergeCell ref="A33:C33"/>
    <mergeCell ref="G6:M6"/>
  </mergeCells>
  <pageMargins left="0.25" right="0.25" top="0.75" bottom="0.75" header="0.3" footer="0.3"/>
  <pageSetup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6"/>
  <sheetViews>
    <sheetView workbookViewId="0">
      <selection activeCell="J5" sqref="J5"/>
    </sheetView>
  </sheetViews>
  <sheetFormatPr defaultRowHeight="12.5"/>
  <cols>
    <col min="1" max="1" width="10.7265625" customWidth="1"/>
    <col min="6" max="6" width="13.81640625" customWidth="1"/>
    <col min="7" max="7" width="10.1796875" bestFit="1" customWidth="1"/>
    <col min="8" max="8" width="10.1796875" customWidth="1"/>
    <col min="9" max="9" width="13.1796875" customWidth="1"/>
    <col min="10" max="10" width="20.81640625" customWidth="1"/>
    <col min="13" max="13" width="8" customWidth="1"/>
    <col min="15" max="15" width="11.453125" customWidth="1"/>
  </cols>
  <sheetData>
    <row r="1" spans="1:16" ht="18.5">
      <c r="C1" s="136" t="s">
        <v>116</v>
      </c>
    </row>
    <row r="2" spans="1:16" ht="18.5">
      <c r="C2" s="137" t="s">
        <v>117</v>
      </c>
      <c r="E2" s="136"/>
    </row>
    <row r="3" spans="1:16">
      <c r="I3" s="138"/>
      <c r="J3" s="138" t="s">
        <v>10</v>
      </c>
    </row>
    <row r="4" spans="1:16" ht="29.25" customHeight="1">
      <c r="A4" s="139" t="s">
        <v>118</v>
      </c>
      <c r="B4" s="140"/>
      <c r="C4" s="140"/>
      <c r="D4" s="140"/>
      <c r="E4" s="140"/>
      <c r="F4" s="140"/>
      <c r="G4" s="140"/>
      <c r="H4" s="140"/>
      <c r="I4" s="141"/>
      <c r="J4" s="142">
        <v>0</v>
      </c>
      <c r="K4" s="213" t="s">
        <v>119</v>
      </c>
      <c r="L4" s="214"/>
      <c r="M4" s="143"/>
      <c r="N4" s="143"/>
      <c r="O4" s="143"/>
      <c r="P4" s="143"/>
    </row>
    <row r="5" spans="1:16" ht="21.65" customHeight="1">
      <c r="A5" s="144" t="s">
        <v>120</v>
      </c>
      <c r="B5" s="145"/>
      <c r="C5" s="145"/>
      <c r="D5" s="145"/>
      <c r="E5" s="145"/>
      <c r="F5" s="145"/>
      <c r="G5" s="145"/>
      <c r="H5" s="145"/>
      <c r="I5" s="146"/>
      <c r="J5" s="147"/>
    </row>
    <row r="6" spans="1:16" ht="19.899999999999999" customHeight="1">
      <c r="A6" s="144" t="s">
        <v>121</v>
      </c>
      <c r="B6" s="144" t="s">
        <v>122</v>
      </c>
      <c r="C6" s="145"/>
      <c r="D6" s="145"/>
      <c r="E6" s="145"/>
      <c r="F6" s="145"/>
      <c r="G6" s="145"/>
      <c r="H6" s="145"/>
      <c r="I6" s="146"/>
      <c r="J6" s="147"/>
    </row>
    <row r="7" spans="1:16">
      <c r="A7" s="148" t="s">
        <v>123</v>
      </c>
      <c r="C7" s="145"/>
      <c r="D7" s="145"/>
      <c r="E7" s="145"/>
      <c r="F7" s="145"/>
      <c r="G7" s="145"/>
      <c r="H7" t="s">
        <v>199</v>
      </c>
      <c r="I7" s="146"/>
      <c r="J7" s="149"/>
      <c r="K7" t="s">
        <v>124</v>
      </c>
    </row>
    <row r="8" spans="1:16">
      <c r="A8" s="148" t="s">
        <v>125</v>
      </c>
      <c r="C8" s="145"/>
      <c r="D8" s="145"/>
      <c r="E8" s="145"/>
      <c r="F8" s="145"/>
      <c r="G8" s="145"/>
      <c r="H8" t="s">
        <v>200</v>
      </c>
      <c r="I8" s="146"/>
      <c r="J8" s="149"/>
      <c r="K8" t="s">
        <v>126</v>
      </c>
    </row>
    <row r="9" spans="1:16" ht="15.5">
      <c r="A9" s="144" t="s">
        <v>127</v>
      </c>
      <c r="B9" s="145"/>
      <c r="C9" s="145"/>
      <c r="D9" s="145"/>
      <c r="E9" s="145"/>
      <c r="F9" s="145"/>
      <c r="G9" s="145"/>
      <c r="H9" s="145"/>
      <c r="I9" s="146"/>
      <c r="J9" s="147"/>
    </row>
    <row r="10" spans="1:16" ht="14.5">
      <c r="A10" s="148" t="s">
        <v>128</v>
      </c>
      <c r="B10" s="145"/>
      <c r="C10" s="145"/>
      <c r="D10" s="145"/>
      <c r="E10" s="145"/>
      <c r="F10" s="145"/>
      <c r="G10" s="137" t="s">
        <v>129</v>
      </c>
      <c r="J10" s="149" t="s">
        <v>130</v>
      </c>
      <c r="K10" t="s">
        <v>126</v>
      </c>
    </row>
    <row r="11" spans="1:16" ht="14.5">
      <c r="A11" s="148" t="s">
        <v>131</v>
      </c>
      <c r="B11" s="145"/>
      <c r="C11" s="145"/>
      <c r="D11" s="145"/>
      <c r="E11" s="145"/>
      <c r="F11" s="145"/>
      <c r="G11" s="137" t="s">
        <v>129</v>
      </c>
      <c r="J11" s="149"/>
      <c r="K11" t="s">
        <v>124</v>
      </c>
    </row>
    <row r="12" spans="1:16" ht="14.5">
      <c r="A12" s="148" t="s">
        <v>132</v>
      </c>
      <c r="B12" s="145"/>
      <c r="C12" s="145"/>
      <c r="D12" s="145"/>
      <c r="E12" s="145"/>
      <c r="F12" s="145"/>
      <c r="G12" s="137" t="s">
        <v>133</v>
      </c>
      <c r="H12" s="145"/>
      <c r="I12" s="146"/>
      <c r="J12" s="149" t="s">
        <v>130</v>
      </c>
      <c r="K12" t="s">
        <v>126</v>
      </c>
    </row>
    <row r="13" spans="1:16" ht="14.5">
      <c r="A13" s="148" t="s">
        <v>134</v>
      </c>
      <c r="G13" s="137" t="s">
        <v>133</v>
      </c>
      <c r="J13" s="149" t="s">
        <v>135</v>
      </c>
      <c r="K13" t="s">
        <v>124</v>
      </c>
    </row>
    <row r="14" spans="1:16" ht="14.5">
      <c r="A14" s="148" t="s">
        <v>136</v>
      </c>
      <c r="G14" s="137" t="s">
        <v>133</v>
      </c>
      <c r="J14" s="149" t="s">
        <v>130</v>
      </c>
      <c r="K14" t="s">
        <v>126</v>
      </c>
    </row>
    <row r="15" spans="1:16" ht="14.5">
      <c r="A15" s="148" t="s">
        <v>137</v>
      </c>
      <c r="G15" s="137" t="s">
        <v>133</v>
      </c>
      <c r="J15" s="149" t="s">
        <v>135</v>
      </c>
      <c r="K15" t="s">
        <v>124</v>
      </c>
    </row>
    <row r="16" spans="1:16" ht="23.5" customHeight="1">
      <c r="A16" s="150" t="s">
        <v>138</v>
      </c>
      <c r="B16" s="151"/>
      <c r="C16" s="151"/>
      <c r="D16" s="152" t="s">
        <v>139</v>
      </c>
      <c r="E16" s="151"/>
      <c r="F16" s="151"/>
      <c r="G16" s="151"/>
      <c r="H16" s="151"/>
      <c r="I16" s="146"/>
      <c r="J16" s="147"/>
    </row>
    <row r="17" spans="1:12">
      <c r="A17" s="148" t="s">
        <v>140</v>
      </c>
      <c r="C17" s="145"/>
      <c r="D17" s="145"/>
      <c r="E17" s="145"/>
      <c r="F17" s="145"/>
      <c r="G17" s="145"/>
      <c r="H17" s="145"/>
      <c r="I17" s="146"/>
      <c r="J17" s="147"/>
    </row>
    <row r="18" spans="1:12">
      <c r="A18" s="148" t="s">
        <v>141</v>
      </c>
      <c r="B18" s="145"/>
      <c r="C18" s="145"/>
      <c r="D18" s="145"/>
      <c r="E18" s="145"/>
      <c r="F18" s="145"/>
      <c r="G18" s="145"/>
      <c r="H18" s="145"/>
      <c r="I18" s="146"/>
      <c r="J18" s="149" t="s">
        <v>130</v>
      </c>
      <c r="K18" t="s">
        <v>126</v>
      </c>
    </row>
    <row r="19" spans="1:12">
      <c r="A19" s="148" t="s">
        <v>142</v>
      </c>
      <c r="B19" s="145"/>
      <c r="C19" s="145"/>
      <c r="D19" s="145"/>
      <c r="E19" s="145"/>
      <c r="F19" s="145"/>
      <c r="G19" s="145"/>
      <c r="H19" s="145"/>
      <c r="I19" s="146"/>
      <c r="J19" s="149" t="s">
        <v>130</v>
      </c>
      <c r="K19" t="s">
        <v>126</v>
      </c>
      <c r="L19" t="s">
        <v>10</v>
      </c>
    </row>
    <row r="20" spans="1:12">
      <c r="A20" s="148" t="s">
        <v>143</v>
      </c>
      <c r="B20" s="145"/>
      <c r="C20" s="145"/>
      <c r="D20" s="145"/>
      <c r="E20" s="145"/>
      <c r="F20" s="145"/>
      <c r="G20" s="145"/>
      <c r="H20" s="145"/>
      <c r="I20" s="146"/>
      <c r="J20" s="149" t="s">
        <v>130</v>
      </c>
      <c r="K20" t="s">
        <v>126</v>
      </c>
      <c r="L20" t="s">
        <v>10</v>
      </c>
    </row>
    <row r="21" spans="1:12">
      <c r="A21" s="148" t="s">
        <v>144</v>
      </c>
      <c r="B21" s="145"/>
      <c r="C21" s="145"/>
      <c r="D21" s="145"/>
      <c r="E21" s="145"/>
      <c r="F21" s="145"/>
      <c r="G21" s="145"/>
      <c r="H21" s="145"/>
      <c r="I21" s="146"/>
      <c r="J21" s="149" t="s">
        <v>130</v>
      </c>
      <c r="K21" t="s">
        <v>126</v>
      </c>
      <c r="L21" t="s">
        <v>10</v>
      </c>
    </row>
    <row r="22" spans="1:12">
      <c r="A22" s="148" t="s">
        <v>145</v>
      </c>
      <c r="B22" s="145"/>
      <c r="C22" s="145"/>
      <c r="D22" s="145"/>
      <c r="E22" s="145"/>
      <c r="F22" s="145"/>
      <c r="G22" s="145"/>
      <c r="H22" s="145"/>
      <c r="I22" s="146"/>
      <c r="J22" s="149" t="s">
        <v>130</v>
      </c>
      <c r="K22" t="s">
        <v>126</v>
      </c>
      <c r="L22" t="s">
        <v>10</v>
      </c>
    </row>
    <row r="23" spans="1:12">
      <c r="A23" s="148" t="s">
        <v>146</v>
      </c>
      <c r="B23" s="145"/>
      <c r="C23" s="145"/>
      <c r="D23" s="145"/>
      <c r="E23" s="145"/>
      <c r="F23" s="145"/>
      <c r="G23" s="145"/>
      <c r="H23" s="145"/>
      <c r="I23" s="146"/>
      <c r="J23" s="149" t="s">
        <v>130</v>
      </c>
      <c r="K23" t="s">
        <v>126</v>
      </c>
      <c r="L23" t="s">
        <v>10</v>
      </c>
    </row>
    <row r="24" spans="1:12">
      <c r="A24" s="148" t="s">
        <v>147</v>
      </c>
      <c r="B24" s="145"/>
      <c r="C24" s="145"/>
      <c r="D24" s="145"/>
      <c r="E24" s="145"/>
      <c r="F24" s="145"/>
      <c r="G24" s="145"/>
      <c r="H24" s="145"/>
      <c r="I24" s="146"/>
      <c r="J24" s="149" t="s">
        <v>130</v>
      </c>
      <c r="K24" t="s">
        <v>126</v>
      </c>
      <c r="L24" t="s">
        <v>10</v>
      </c>
    </row>
    <row r="25" spans="1:12">
      <c r="A25" s="148" t="s">
        <v>148</v>
      </c>
      <c r="B25" s="145"/>
      <c r="C25" s="145"/>
      <c r="D25" s="145"/>
      <c r="E25" s="145"/>
      <c r="F25" s="145"/>
      <c r="G25" s="145"/>
      <c r="H25" s="145"/>
      <c r="I25" s="146"/>
      <c r="J25" s="149" t="s">
        <v>130</v>
      </c>
      <c r="K25" t="s">
        <v>126</v>
      </c>
      <c r="L25" t="s">
        <v>10</v>
      </c>
    </row>
    <row r="26" spans="1:12">
      <c r="A26" s="148" t="s">
        <v>149</v>
      </c>
      <c r="B26" s="145"/>
      <c r="C26" s="145"/>
      <c r="D26" s="145"/>
      <c r="E26" s="145"/>
      <c r="F26" s="145"/>
      <c r="G26" s="145"/>
      <c r="H26" s="145"/>
      <c r="I26" s="146"/>
      <c r="J26" s="149" t="s">
        <v>130</v>
      </c>
      <c r="K26" t="s">
        <v>126</v>
      </c>
      <c r="L26" t="s">
        <v>10</v>
      </c>
    </row>
    <row r="27" spans="1:12">
      <c r="A27" s="148" t="s">
        <v>150</v>
      </c>
      <c r="B27" s="145"/>
      <c r="C27" s="145"/>
      <c r="D27" s="145"/>
      <c r="E27" s="145"/>
      <c r="F27" s="145"/>
      <c r="G27" s="145"/>
      <c r="H27" s="145"/>
      <c r="I27" s="146"/>
      <c r="J27" s="149" t="s">
        <v>130</v>
      </c>
      <c r="K27" t="s">
        <v>126</v>
      </c>
      <c r="L27" t="s">
        <v>10</v>
      </c>
    </row>
    <row r="28" spans="1:12">
      <c r="A28" s="148" t="s">
        <v>151</v>
      </c>
      <c r="B28" s="148"/>
      <c r="C28" s="145"/>
      <c r="D28" s="145"/>
      <c r="E28" s="145"/>
      <c r="F28" s="145"/>
      <c r="G28" s="145"/>
      <c r="H28" s="145"/>
      <c r="I28" s="146"/>
      <c r="J28" s="149" t="s">
        <v>130</v>
      </c>
      <c r="K28" t="s">
        <v>126</v>
      </c>
      <c r="L28" t="s">
        <v>10</v>
      </c>
    </row>
    <row r="29" spans="1:12">
      <c r="A29" s="148" t="s">
        <v>152</v>
      </c>
      <c r="B29" s="148"/>
      <c r="C29" s="145"/>
      <c r="D29" s="145"/>
      <c r="E29" s="145"/>
      <c r="F29" s="145"/>
      <c r="G29" s="145"/>
      <c r="H29" s="145"/>
      <c r="I29" s="146"/>
      <c r="J29" s="149" t="s">
        <v>130</v>
      </c>
      <c r="K29" t="s">
        <v>126</v>
      </c>
      <c r="L29" t="s">
        <v>10</v>
      </c>
    </row>
    <row r="30" spans="1:12">
      <c r="A30" s="148" t="s">
        <v>153</v>
      </c>
      <c r="B30" s="148"/>
      <c r="C30" s="145"/>
      <c r="D30" s="145"/>
      <c r="E30" s="145"/>
      <c r="F30" s="145"/>
      <c r="G30" s="145"/>
      <c r="H30" s="145"/>
      <c r="I30" s="146"/>
      <c r="J30" s="149" t="s">
        <v>130</v>
      </c>
      <c r="K30" t="s">
        <v>126</v>
      </c>
      <c r="L30" t="s">
        <v>10</v>
      </c>
    </row>
    <row r="31" spans="1:12">
      <c r="A31" s="148" t="s">
        <v>154</v>
      </c>
      <c r="B31" s="145"/>
      <c r="C31" s="145"/>
      <c r="D31" s="145"/>
      <c r="E31" s="145"/>
      <c r="F31" s="145"/>
      <c r="G31" s="145"/>
      <c r="H31" s="145"/>
      <c r="I31" s="146"/>
      <c r="J31" s="149" t="s">
        <v>130</v>
      </c>
      <c r="K31" t="s">
        <v>126</v>
      </c>
      <c r="L31" t="s">
        <v>10</v>
      </c>
    </row>
    <row r="32" spans="1:12" ht="15.5">
      <c r="A32" s="144" t="s">
        <v>155</v>
      </c>
      <c r="B32" s="145"/>
      <c r="C32" s="145"/>
      <c r="D32" s="145"/>
      <c r="E32" s="145"/>
      <c r="F32" s="145"/>
      <c r="G32" s="145"/>
      <c r="H32" s="145"/>
      <c r="I32" s="146"/>
      <c r="J32" s="153"/>
    </row>
    <row r="33" spans="1:16">
      <c r="A33" s="148" t="s">
        <v>156</v>
      </c>
      <c r="B33" s="145"/>
      <c r="C33" s="145"/>
      <c r="D33" s="145"/>
      <c r="E33" s="145"/>
      <c r="F33" s="145"/>
      <c r="G33" s="145"/>
      <c r="H33" s="145"/>
      <c r="I33" s="146"/>
      <c r="J33" s="149" t="s">
        <v>130</v>
      </c>
      <c r="K33" t="s">
        <v>126</v>
      </c>
      <c r="L33" t="s">
        <v>10</v>
      </c>
    </row>
    <row r="34" spans="1:16">
      <c r="A34" s="148" t="s">
        <v>157</v>
      </c>
      <c r="B34" s="145"/>
      <c r="C34" s="145"/>
      <c r="D34" s="145"/>
      <c r="E34" s="145"/>
      <c r="F34" s="145"/>
      <c r="G34" s="145"/>
      <c r="H34" s="145"/>
      <c r="I34" s="146"/>
      <c r="J34" s="149" t="s">
        <v>130</v>
      </c>
      <c r="K34" t="s">
        <v>126</v>
      </c>
      <c r="L34" t="s">
        <v>10</v>
      </c>
    </row>
    <row r="35" spans="1:16">
      <c r="A35" s="148" t="s">
        <v>158</v>
      </c>
      <c r="B35" s="145"/>
      <c r="C35" s="145"/>
      <c r="D35" s="145"/>
      <c r="E35" s="145"/>
      <c r="F35" s="145"/>
      <c r="G35" s="145"/>
      <c r="H35" s="145"/>
      <c r="I35" s="146"/>
      <c r="J35" s="149" t="s">
        <v>130</v>
      </c>
      <c r="K35" t="s">
        <v>126</v>
      </c>
      <c r="L35" t="s">
        <v>10</v>
      </c>
    </row>
    <row r="36" spans="1:16">
      <c r="A36" s="148" t="s">
        <v>159</v>
      </c>
      <c r="B36" s="145"/>
      <c r="C36" s="145"/>
      <c r="D36" s="145"/>
      <c r="E36" s="145"/>
      <c r="F36" s="145"/>
      <c r="G36" s="145"/>
      <c r="H36" s="145"/>
      <c r="I36" s="146"/>
      <c r="J36" s="149" t="s">
        <v>130</v>
      </c>
      <c r="K36" t="s">
        <v>126</v>
      </c>
      <c r="L36" t="s">
        <v>10</v>
      </c>
    </row>
    <row r="37" spans="1:16">
      <c r="A37" s="148" t="s">
        <v>160</v>
      </c>
      <c r="B37" s="145"/>
      <c r="C37" s="145"/>
      <c r="D37" s="145"/>
      <c r="E37" s="145"/>
      <c r="F37" s="145"/>
      <c r="G37" s="145"/>
      <c r="H37" s="145"/>
      <c r="I37" s="146"/>
      <c r="J37" s="149" t="s">
        <v>130</v>
      </c>
      <c r="K37" t="s">
        <v>126</v>
      </c>
      <c r="L37" t="s">
        <v>10</v>
      </c>
    </row>
    <row r="38" spans="1:16">
      <c r="A38" s="148" t="s">
        <v>161</v>
      </c>
      <c r="B38" s="145"/>
      <c r="C38" s="145"/>
      <c r="D38" s="145"/>
      <c r="E38" s="145"/>
      <c r="F38" s="145"/>
      <c r="G38" s="145"/>
      <c r="H38" s="145"/>
      <c r="I38" s="146"/>
      <c r="J38" s="149" t="s">
        <v>130</v>
      </c>
      <c r="K38" t="s">
        <v>126</v>
      </c>
      <c r="L38" t="s">
        <v>10</v>
      </c>
    </row>
    <row r="39" spans="1:16">
      <c r="A39" s="148" t="s">
        <v>162</v>
      </c>
      <c r="B39" s="145"/>
      <c r="C39" s="145"/>
      <c r="D39" s="145"/>
      <c r="E39" s="145"/>
      <c r="F39" s="145"/>
      <c r="G39" s="145"/>
      <c r="H39" s="145"/>
      <c r="I39" s="146"/>
      <c r="J39" s="149" t="s">
        <v>130</v>
      </c>
      <c r="K39" t="s">
        <v>126</v>
      </c>
      <c r="L39" t="s">
        <v>10</v>
      </c>
    </row>
    <row r="40" spans="1:16">
      <c r="A40" s="148" t="s">
        <v>163</v>
      </c>
      <c r="B40" s="145"/>
      <c r="C40" s="145"/>
      <c r="D40" s="145"/>
      <c r="E40" s="145"/>
      <c r="F40" s="145"/>
      <c r="G40" s="145"/>
      <c r="H40" s="145"/>
      <c r="I40" s="146"/>
      <c r="J40" s="149" t="s">
        <v>130</v>
      </c>
      <c r="K40" t="s">
        <v>126</v>
      </c>
      <c r="L40" t="s">
        <v>10</v>
      </c>
    </row>
    <row r="41" spans="1:16">
      <c r="A41" s="148" t="s">
        <v>164</v>
      </c>
      <c r="B41" s="145"/>
      <c r="C41" s="145"/>
      <c r="D41" s="145"/>
      <c r="E41" s="145"/>
      <c r="F41" s="145"/>
      <c r="G41" s="145"/>
      <c r="H41" s="145"/>
      <c r="I41" s="146"/>
      <c r="J41" s="149" t="s">
        <v>130</v>
      </c>
      <c r="K41" t="s">
        <v>126</v>
      </c>
      <c r="L41" t="s">
        <v>10</v>
      </c>
    </row>
    <row r="42" spans="1:16">
      <c r="A42" s="148" t="s">
        <v>165</v>
      </c>
      <c r="B42" s="145"/>
      <c r="C42" s="145"/>
      <c r="D42" s="145"/>
      <c r="E42" s="145"/>
      <c r="F42" s="145"/>
      <c r="G42" s="145"/>
      <c r="H42" s="145"/>
      <c r="I42" s="146"/>
      <c r="J42" s="149" t="s">
        <v>130</v>
      </c>
      <c r="K42" t="s">
        <v>126</v>
      </c>
      <c r="L42" t="s">
        <v>10</v>
      </c>
    </row>
    <row r="43" spans="1:16" ht="22.15" customHeight="1">
      <c r="A43" s="154" t="s">
        <v>166</v>
      </c>
      <c r="C43" s="154" t="s">
        <v>167</v>
      </c>
      <c r="J43" s="155"/>
      <c r="P43" s="138"/>
    </row>
    <row r="44" spans="1:16">
      <c r="A44" t="s">
        <v>168</v>
      </c>
      <c r="L44" s="138"/>
      <c r="M44" s="138"/>
      <c r="N44" s="138"/>
      <c r="O44" s="138"/>
      <c r="P44" s="138"/>
    </row>
    <row r="45" spans="1:16">
      <c r="A45" t="s">
        <v>169</v>
      </c>
      <c r="F45" s="156" t="s">
        <v>10</v>
      </c>
      <c r="J45" s="157" t="s">
        <v>130</v>
      </c>
      <c r="K45" t="s">
        <v>170</v>
      </c>
    </row>
    <row r="46" spans="1:16">
      <c r="A46" s="158" t="s">
        <v>171</v>
      </c>
      <c r="J46" s="157" t="s">
        <v>130</v>
      </c>
      <c r="K46" t="s">
        <v>170</v>
      </c>
    </row>
    <row r="47" spans="1:16">
      <c r="A47" s="158" t="s">
        <v>172</v>
      </c>
      <c r="J47" s="157" t="s">
        <v>130</v>
      </c>
      <c r="K47" t="s">
        <v>170</v>
      </c>
    </row>
    <row r="48" spans="1:16">
      <c r="A48" t="s">
        <v>173</v>
      </c>
      <c r="B48" s="158"/>
      <c r="D48" t="s">
        <v>10</v>
      </c>
      <c r="G48" t="s">
        <v>10</v>
      </c>
      <c r="J48" s="157"/>
      <c r="K48" t="s">
        <v>170</v>
      </c>
    </row>
    <row r="49" spans="1:12">
      <c r="A49" t="s">
        <v>174</v>
      </c>
      <c r="B49" s="158"/>
      <c r="J49" s="157" t="s">
        <v>130</v>
      </c>
      <c r="K49" t="s">
        <v>170</v>
      </c>
    </row>
    <row r="50" spans="1:12" ht="21" customHeight="1">
      <c r="A50" s="154" t="s">
        <v>175</v>
      </c>
      <c r="E50" s="154" t="s">
        <v>167</v>
      </c>
      <c r="J50" s="155"/>
    </row>
    <row r="51" spans="1:12">
      <c r="A51" t="s">
        <v>176</v>
      </c>
      <c r="J51" s="155"/>
      <c r="L51" t="s">
        <v>10</v>
      </c>
    </row>
    <row r="52" spans="1:12">
      <c r="A52" t="s">
        <v>177</v>
      </c>
      <c r="J52" s="157" t="s">
        <v>130</v>
      </c>
      <c r="K52" t="s">
        <v>170</v>
      </c>
    </row>
    <row r="53" spans="1:12">
      <c r="A53" t="s">
        <v>178</v>
      </c>
      <c r="J53" s="157" t="s">
        <v>130</v>
      </c>
      <c r="K53" t="s">
        <v>170</v>
      </c>
    </row>
    <row r="54" spans="1:12">
      <c r="A54" t="s">
        <v>179</v>
      </c>
      <c r="J54" s="157" t="s">
        <v>130</v>
      </c>
      <c r="K54" t="s">
        <v>170</v>
      </c>
    </row>
    <row r="55" spans="1:12">
      <c r="A55" t="s">
        <v>180</v>
      </c>
      <c r="J55" s="157" t="s">
        <v>130</v>
      </c>
      <c r="K55" t="s">
        <v>170</v>
      </c>
    </row>
    <row r="56" spans="1:12" ht="15.5">
      <c r="A56" s="154" t="s">
        <v>181</v>
      </c>
      <c r="J56" s="155"/>
    </row>
    <row r="57" spans="1:12">
      <c r="A57" t="s">
        <v>182</v>
      </c>
      <c r="C57" t="s">
        <v>183</v>
      </c>
      <c r="G57" s="156" t="s">
        <v>10</v>
      </c>
      <c r="H57" s="156"/>
      <c r="J57" s="157"/>
      <c r="K57" t="s">
        <v>184</v>
      </c>
    </row>
    <row r="58" spans="1:12">
      <c r="A58" t="s">
        <v>185</v>
      </c>
      <c r="C58" t="s">
        <v>186</v>
      </c>
      <c r="G58" s="156" t="s">
        <v>10</v>
      </c>
      <c r="H58" s="156"/>
      <c r="J58" s="157"/>
      <c r="K58" t="s">
        <v>187</v>
      </c>
    </row>
    <row r="59" spans="1:12">
      <c r="A59" t="s">
        <v>188</v>
      </c>
      <c r="G59" s="159" t="s">
        <v>10</v>
      </c>
      <c r="H59" s="159"/>
      <c r="J59" s="157" t="s">
        <v>135</v>
      </c>
      <c r="K59" t="s">
        <v>184</v>
      </c>
    </row>
    <row r="60" spans="1:12">
      <c r="A60" t="s">
        <v>189</v>
      </c>
      <c r="G60" s="159" t="s">
        <v>10</v>
      </c>
      <c r="H60" s="159"/>
      <c r="J60" s="157" t="s">
        <v>135</v>
      </c>
      <c r="K60" t="s">
        <v>190</v>
      </c>
    </row>
    <row r="61" spans="1:12" ht="15.5">
      <c r="A61" s="144" t="s">
        <v>191</v>
      </c>
      <c r="J61" s="160"/>
    </row>
    <row r="62" spans="1:12">
      <c r="A62" t="s">
        <v>192</v>
      </c>
      <c r="F62" s="138">
        <v>1150</v>
      </c>
      <c r="G62" s="138">
        <v>610301</v>
      </c>
      <c r="H62" s="158" t="s">
        <v>193</v>
      </c>
      <c r="I62" s="138"/>
      <c r="J62" s="157" t="s">
        <v>135</v>
      </c>
      <c r="K62" t="s">
        <v>124</v>
      </c>
    </row>
    <row r="63" spans="1:12">
      <c r="A63" s="148" t="s">
        <v>194</v>
      </c>
      <c r="F63" s="138">
        <v>7201</v>
      </c>
      <c r="G63" s="138">
        <v>600301</v>
      </c>
      <c r="H63" s="158" t="s">
        <v>195</v>
      </c>
      <c r="J63" s="157" t="s">
        <v>130</v>
      </c>
      <c r="K63" t="s">
        <v>170</v>
      </c>
    </row>
    <row r="64" spans="1:12">
      <c r="A64" s="148" t="s">
        <v>196</v>
      </c>
      <c r="F64" s="138"/>
      <c r="G64" s="138"/>
      <c r="H64" s="158"/>
      <c r="J64" s="157"/>
      <c r="K64" t="s">
        <v>197</v>
      </c>
    </row>
    <row r="65" spans="1:10" ht="13" thickBot="1">
      <c r="A65" t="s">
        <v>10</v>
      </c>
      <c r="G65" s="159" t="s">
        <v>10</v>
      </c>
      <c r="H65" s="159"/>
    </row>
    <row r="66" spans="1:10" ht="16" thickBot="1">
      <c r="A66" s="154" t="s">
        <v>198</v>
      </c>
      <c r="F66" s="137"/>
      <c r="J66" s="161">
        <f>SUM(J4:J63)</f>
        <v>0</v>
      </c>
    </row>
  </sheetData>
  <mergeCells count="1">
    <mergeCell ref="K4:L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3"/>
  <sheetViews>
    <sheetView workbookViewId="0">
      <selection sqref="A1:K1"/>
    </sheetView>
  </sheetViews>
  <sheetFormatPr defaultRowHeight="12.5"/>
  <cols>
    <col min="1" max="1" width="11.26953125" customWidth="1"/>
    <col min="11" max="11" width="6.7265625" customWidth="1"/>
    <col min="12" max="12" width="8.81640625" hidden="1" customWidth="1"/>
  </cols>
  <sheetData>
    <row r="1" spans="1:12" ht="20">
      <c r="A1" s="220" t="s">
        <v>39</v>
      </c>
      <c r="B1" s="220"/>
      <c r="C1" s="220"/>
      <c r="D1" s="220"/>
      <c r="E1" s="220"/>
      <c r="F1" s="220"/>
      <c r="G1" s="220"/>
      <c r="H1" s="220"/>
      <c r="I1" s="220"/>
      <c r="J1" s="220"/>
      <c r="K1" s="220"/>
    </row>
    <row r="3" spans="1:12" ht="15.5">
      <c r="A3" s="48" t="s">
        <v>40</v>
      </c>
    </row>
    <row r="4" spans="1:12">
      <c r="A4" s="49"/>
    </row>
    <row r="5" spans="1:12" ht="40.9" customHeight="1">
      <c r="A5" s="216" t="s">
        <v>41</v>
      </c>
      <c r="B5" s="216"/>
      <c r="C5" s="216"/>
      <c r="D5" s="216"/>
      <c r="E5" s="216"/>
      <c r="F5" s="216"/>
      <c r="G5" s="216"/>
      <c r="H5" s="216"/>
      <c r="I5" s="216"/>
      <c r="J5" s="216"/>
      <c r="K5" s="216"/>
      <c r="L5" s="216"/>
    </row>
    <row r="6" spans="1:12" ht="12" customHeight="1">
      <c r="A6" s="50"/>
      <c r="B6" s="50"/>
      <c r="C6" s="50"/>
      <c r="D6" s="50"/>
      <c r="E6" s="50"/>
      <c r="F6" s="50"/>
      <c r="G6" s="50"/>
      <c r="H6" s="50"/>
      <c r="I6" s="50"/>
      <c r="J6" s="50"/>
      <c r="K6" s="50"/>
      <c r="L6" s="50"/>
    </row>
    <row r="7" spans="1:12" ht="56.5" customHeight="1">
      <c r="A7" s="216" t="s">
        <v>42</v>
      </c>
      <c r="B7" s="216"/>
      <c r="C7" s="216"/>
      <c r="D7" s="216"/>
      <c r="E7" s="216"/>
      <c r="F7" s="216"/>
      <c r="G7" s="216"/>
      <c r="H7" s="216"/>
      <c r="I7" s="216"/>
      <c r="J7" s="216"/>
      <c r="K7" s="216"/>
      <c r="L7" s="216"/>
    </row>
    <row r="8" spans="1:12" ht="10.15" customHeight="1">
      <c r="A8" s="50"/>
      <c r="B8" s="50"/>
      <c r="C8" s="50"/>
      <c r="D8" s="50"/>
      <c r="E8" s="50"/>
      <c r="F8" s="50"/>
      <c r="G8" s="50"/>
      <c r="H8" s="50"/>
      <c r="I8" s="50"/>
      <c r="J8" s="50"/>
      <c r="K8" s="50"/>
      <c r="L8" s="50"/>
    </row>
    <row r="9" spans="1:12" ht="15.5">
      <c r="A9" s="48" t="s">
        <v>43</v>
      </c>
    </row>
    <row r="10" spans="1:12">
      <c r="A10" s="49"/>
    </row>
    <row r="11" spans="1:12" ht="27.65" customHeight="1">
      <c r="A11" s="216" t="s">
        <v>44</v>
      </c>
      <c r="B11" s="216"/>
      <c r="C11" s="216"/>
      <c r="D11" s="216"/>
      <c r="E11" s="216"/>
      <c r="F11" s="216"/>
      <c r="G11" s="216"/>
      <c r="H11" s="216"/>
      <c r="I11" s="216"/>
      <c r="J11" s="216"/>
      <c r="K11" s="216"/>
    </row>
    <row r="12" spans="1:12">
      <c r="A12" s="49"/>
    </row>
    <row r="13" spans="1:12" ht="15.5">
      <c r="A13" s="48" t="s">
        <v>45</v>
      </c>
    </row>
    <row r="14" spans="1:12">
      <c r="A14" s="49"/>
    </row>
    <row r="15" spans="1:12" ht="33" customHeight="1">
      <c r="A15" s="216" t="s">
        <v>115</v>
      </c>
      <c r="B15" s="216"/>
      <c r="C15" s="216"/>
      <c r="D15" s="216"/>
      <c r="E15" s="216"/>
      <c r="F15" s="216"/>
      <c r="G15" s="216"/>
      <c r="H15" s="216"/>
      <c r="I15" s="216"/>
      <c r="J15" s="216"/>
      <c r="K15" s="216"/>
      <c r="L15" s="216"/>
    </row>
    <row r="16" spans="1:12">
      <c r="A16" s="49"/>
    </row>
    <row r="17" spans="1:12">
      <c r="A17" s="51" t="s">
        <v>46</v>
      </c>
    </row>
    <row r="18" spans="1:12">
      <c r="A18" s="51" t="s">
        <v>47</v>
      </c>
    </row>
    <row r="19" spans="1:12">
      <c r="A19" s="51" t="s">
        <v>48</v>
      </c>
    </row>
    <row r="20" spans="1:12">
      <c r="A20" s="51" t="s">
        <v>49</v>
      </c>
    </row>
    <row r="21" spans="1:12">
      <c r="A21" s="51" t="s">
        <v>50</v>
      </c>
    </row>
    <row r="22" spans="1:12">
      <c r="A22" s="51" t="s">
        <v>51</v>
      </c>
    </row>
    <row r="23" spans="1:12">
      <c r="A23" s="51" t="s">
        <v>52</v>
      </c>
    </row>
    <row r="24" spans="1:12">
      <c r="A24" s="51" t="s">
        <v>53</v>
      </c>
    </row>
    <row r="25" spans="1:12">
      <c r="A25" s="49"/>
    </row>
    <row r="26" spans="1:12" ht="35.5" customHeight="1">
      <c r="A26" s="215" t="s">
        <v>54</v>
      </c>
      <c r="B26" s="215"/>
      <c r="C26" s="215"/>
      <c r="D26" s="215"/>
      <c r="E26" s="215"/>
      <c r="F26" s="215"/>
      <c r="G26" s="215"/>
      <c r="H26" s="215"/>
      <c r="I26" s="215"/>
      <c r="J26" s="215"/>
      <c r="K26" s="215"/>
      <c r="L26" s="215"/>
    </row>
    <row r="27" spans="1:12">
      <c r="A27" s="49"/>
    </row>
    <row r="28" spans="1:12" ht="33.65" customHeight="1">
      <c r="A28" s="215" t="s">
        <v>55</v>
      </c>
      <c r="B28" s="215"/>
      <c r="C28" s="215"/>
      <c r="D28" s="215"/>
      <c r="E28" s="215"/>
      <c r="F28" s="215"/>
      <c r="G28" s="215"/>
      <c r="H28" s="215"/>
      <c r="I28" s="215"/>
      <c r="J28" s="215"/>
      <c r="K28" s="215"/>
      <c r="L28" s="215"/>
    </row>
    <row r="29" spans="1:12">
      <c r="A29" s="49"/>
    </row>
    <row r="30" spans="1:12" ht="42.65" customHeight="1">
      <c r="A30" s="216" t="s">
        <v>56</v>
      </c>
      <c r="B30" s="215"/>
      <c r="C30" s="215"/>
      <c r="D30" s="215"/>
      <c r="E30" s="215"/>
      <c r="F30" s="215"/>
      <c r="G30" s="215"/>
      <c r="H30" s="215"/>
      <c r="I30" s="215"/>
      <c r="J30" s="215"/>
      <c r="K30" s="215"/>
      <c r="L30" s="215"/>
    </row>
    <row r="31" spans="1:12">
      <c r="A31" s="49"/>
    </row>
    <row r="32" spans="1:12" ht="34.15" customHeight="1">
      <c r="A32" s="217" t="s">
        <v>57</v>
      </c>
      <c r="B32" s="217"/>
      <c r="C32" s="217"/>
      <c r="D32" s="217"/>
      <c r="E32" s="217"/>
      <c r="F32" s="217"/>
      <c r="G32" s="217"/>
      <c r="H32" s="217"/>
      <c r="I32" s="217"/>
      <c r="J32" s="217"/>
      <c r="K32" s="217"/>
      <c r="L32" s="217"/>
    </row>
    <row r="33" spans="1:12">
      <c r="A33" s="49"/>
    </row>
    <row r="34" spans="1:12" ht="22.9" customHeight="1">
      <c r="A34" s="218" t="s">
        <v>58</v>
      </c>
      <c r="B34" s="219"/>
      <c r="C34" s="219"/>
      <c r="D34" s="219"/>
      <c r="E34" s="219"/>
      <c r="F34" s="219"/>
      <c r="G34" s="219"/>
      <c r="H34" s="219"/>
      <c r="I34" s="219"/>
      <c r="J34" s="219"/>
      <c r="K34" s="219"/>
      <c r="L34" s="219"/>
    </row>
    <row r="35" spans="1:12" ht="38.5" customHeight="1">
      <c r="A35" s="216" t="s">
        <v>59</v>
      </c>
      <c r="B35" s="216"/>
      <c r="C35" s="216"/>
      <c r="D35" s="216"/>
      <c r="E35" s="216"/>
      <c r="F35" s="216"/>
      <c r="G35" s="216"/>
      <c r="H35" s="216"/>
      <c r="I35" s="216"/>
      <c r="J35" s="216"/>
      <c r="K35" s="216"/>
      <c r="L35" s="216"/>
    </row>
    <row r="36" spans="1:12" ht="38.5" customHeight="1">
      <c r="A36" s="50"/>
      <c r="B36" s="50"/>
      <c r="C36" s="50"/>
      <c r="D36" s="50"/>
      <c r="E36" s="50"/>
      <c r="F36" s="50"/>
      <c r="G36" s="50"/>
      <c r="H36" s="50"/>
      <c r="I36" s="50"/>
      <c r="J36" s="50"/>
      <c r="K36" s="50"/>
      <c r="L36" s="50"/>
    </row>
    <row r="37" spans="1:12">
      <c r="A37" s="49"/>
    </row>
    <row r="38" spans="1:12">
      <c r="A38" s="49"/>
    </row>
    <row r="39" spans="1:12" ht="15.5">
      <c r="A39" s="48" t="s">
        <v>60</v>
      </c>
    </row>
    <row r="40" spans="1:12">
      <c r="A40" s="216" t="s">
        <v>61</v>
      </c>
      <c r="B40" s="216"/>
      <c r="C40" s="216"/>
      <c r="D40" s="216"/>
      <c r="E40" s="216"/>
      <c r="F40" s="216"/>
      <c r="G40" s="216"/>
      <c r="H40" s="216"/>
      <c r="I40" s="216"/>
      <c r="J40" s="216"/>
      <c r="K40" s="216"/>
      <c r="L40" s="216"/>
    </row>
    <row r="41" spans="1:12" ht="40.9" customHeight="1">
      <c r="A41" s="216"/>
      <c r="B41" s="216"/>
      <c r="C41" s="216"/>
      <c r="D41" s="216"/>
      <c r="E41" s="216"/>
      <c r="F41" s="216"/>
      <c r="G41" s="216"/>
      <c r="H41" s="216"/>
      <c r="I41" s="216"/>
      <c r="J41" s="216"/>
      <c r="K41" s="216"/>
      <c r="L41" s="216"/>
    </row>
    <row r="42" spans="1:12" ht="13.15" customHeight="1">
      <c r="A42" s="52"/>
      <c r="B42" s="52"/>
      <c r="C42" s="52"/>
      <c r="D42" s="52"/>
      <c r="E42" s="52"/>
      <c r="F42" s="52"/>
      <c r="G42" s="52"/>
      <c r="H42" s="52"/>
      <c r="I42" s="52"/>
      <c r="J42" s="52"/>
      <c r="K42" s="52"/>
      <c r="L42" s="52"/>
    </row>
    <row r="43" spans="1:12" ht="15.5">
      <c r="A43" s="48" t="s">
        <v>62</v>
      </c>
    </row>
    <row r="44" spans="1:12">
      <c r="A44" s="49"/>
    </row>
    <row r="45" spans="1:12" ht="34.15" customHeight="1">
      <c r="A45" s="216" t="s">
        <v>63</v>
      </c>
      <c r="B45" s="216"/>
      <c r="C45" s="216"/>
      <c r="D45" s="216"/>
      <c r="E45" s="216"/>
      <c r="F45" s="216"/>
      <c r="G45" s="216"/>
      <c r="H45" s="216"/>
      <c r="I45" s="216"/>
      <c r="J45" s="216"/>
      <c r="K45" s="216"/>
      <c r="L45" s="216"/>
    </row>
    <row r="46" spans="1:12">
      <c r="A46" s="49"/>
    </row>
    <row r="47" spans="1:12" ht="55.9" customHeight="1">
      <c r="A47" s="215" t="s">
        <v>64</v>
      </c>
      <c r="B47" s="215"/>
      <c r="C47" s="215"/>
      <c r="D47" s="215"/>
      <c r="E47" s="215"/>
      <c r="F47" s="215"/>
      <c r="G47" s="215"/>
      <c r="H47" s="215"/>
      <c r="I47" s="215"/>
      <c r="J47" s="215"/>
      <c r="K47" s="215"/>
      <c r="L47" s="215"/>
    </row>
    <row r="48" spans="1:12">
      <c r="A48" s="53"/>
    </row>
    <row r="49" spans="1:8" ht="32.5" customHeight="1">
      <c r="A49" s="216" t="s">
        <v>65</v>
      </c>
      <c r="B49" s="54" t="s">
        <v>66</v>
      </c>
      <c r="C49" s="54"/>
      <c r="D49" s="54"/>
      <c r="E49" s="54"/>
      <c r="F49" s="55"/>
      <c r="G49" s="55"/>
      <c r="H49" s="55"/>
    </row>
    <row r="50" spans="1:8" ht="32.5" customHeight="1">
      <c r="A50" s="216"/>
      <c r="B50" s="51" t="s">
        <v>67</v>
      </c>
      <c r="C50" s="51"/>
      <c r="D50" s="51"/>
      <c r="E50" s="51"/>
      <c r="F50" s="56"/>
      <c r="G50" s="56"/>
      <c r="H50" s="56"/>
    </row>
    <row r="51" spans="1:8">
      <c r="A51" s="49"/>
    </row>
    <row r="52" spans="1:8" ht="15.5">
      <c r="A52" s="48" t="s">
        <v>10</v>
      </c>
    </row>
    <row r="53" spans="1:8">
      <c r="A53" s="49"/>
    </row>
  </sheetData>
  <mergeCells count="15">
    <mergeCell ref="A1:K1"/>
    <mergeCell ref="A5:L5"/>
    <mergeCell ref="A7:L7"/>
    <mergeCell ref="A11:K11"/>
    <mergeCell ref="A15:L15"/>
    <mergeCell ref="A26:L26"/>
    <mergeCell ref="A45:L45"/>
    <mergeCell ref="A47:L47"/>
    <mergeCell ref="A49:A50"/>
    <mergeCell ref="A28:L28"/>
    <mergeCell ref="A30:L30"/>
    <mergeCell ref="A32:L32"/>
    <mergeCell ref="A34:L34"/>
    <mergeCell ref="A35:L35"/>
    <mergeCell ref="A40:L41"/>
  </mergeCells>
  <hyperlinks>
    <hyperlink ref="A32" r:id="rId1" display="http://policy.umn.edu/Policies/Finance/Accounting/INTERNALSALES_PROC05.html" xr:uid="{00000000-0004-0000-0300-000000000000}"/>
  </hyperlinks>
  <pageMargins left="0.25" right="0.25"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Per Activity</vt:lpstr>
      <vt:lpstr>Billable Hours</vt:lpstr>
      <vt:lpstr>Reconcile</vt:lpstr>
      <vt:lpstr>Procedure </vt:lpstr>
    </vt:vector>
  </TitlesOfParts>
  <Company>Personal copy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testuser</dc:creator>
  <cp:lastModifiedBy>Keith K Jansen</cp:lastModifiedBy>
  <cp:lastPrinted>2026-02-17T14:07:04Z</cp:lastPrinted>
  <dcterms:created xsi:type="dcterms:W3CDTF">2002-04-25T01:49:48Z</dcterms:created>
  <dcterms:modified xsi:type="dcterms:W3CDTF">2026-02-17T16:09:37Z</dcterms:modified>
</cp:coreProperties>
</file>